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 2025" sheetId="1" r:id="rId4"/>
    <sheet state="visible" name="Feb 2025" sheetId="2" r:id="rId5"/>
    <sheet state="visible" name="Mar 2025" sheetId="3" r:id="rId6"/>
    <sheet state="visible" name="Apr 2025" sheetId="4" r:id="rId7"/>
    <sheet state="visible" name="Mei 2024" sheetId="5" r:id="rId8"/>
    <sheet state="visible" name="Jun 2025" sheetId="6" r:id="rId9"/>
    <sheet state="visible" name="Jul 2025" sheetId="7" r:id="rId10"/>
    <sheet state="visible" name="Aug 2025" sheetId="8" r:id="rId11"/>
    <sheet state="visible" name="Sep 2025" sheetId="9" r:id="rId12"/>
    <sheet state="visible" name="Okt 2025" sheetId="10" r:id="rId13"/>
    <sheet state="visible" name="Nov 2025" sheetId="11" r:id="rId14"/>
    <sheet state="visible" name="Des 2025" sheetId="12" r:id="rId15"/>
  </sheets>
  <definedNames/>
  <calcPr/>
  <extLst>
    <ext uri="GoogleSheetsCustomDataVersion2">
      <go:sheetsCustomData xmlns:go="http://customooxmlschemas.google.com/" r:id="rId16" roundtripDataChecksum="ENQJC2LRiZD16wQ3cpCDaCCwdSZZ9MAyOb81zL/V1FM="/>
    </ext>
  </extLst>
</workbook>
</file>

<file path=xl/sharedStrings.xml><?xml version="1.0" encoding="utf-8"?>
<sst xmlns="http://schemas.openxmlformats.org/spreadsheetml/2006/main" count="8078" uniqueCount="1403">
  <si>
    <t>Yayasan Damaris Pancasila Indonesia</t>
  </si>
  <si>
    <t>Laporan Keuangan per 31 Januari 2025</t>
  </si>
  <si>
    <t xml:space="preserve">Rekening No: </t>
  </si>
  <si>
    <t>Tgl</t>
  </si>
  <si>
    <t>Nama Donatur/Transaksi</t>
  </si>
  <si>
    <t xml:space="preserve">Kredit </t>
  </si>
  <si>
    <t>Debit</t>
  </si>
  <si>
    <t>Saldo per 01 Jan 24</t>
  </si>
  <si>
    <t>Florens Debora Pat</t>
  </si>
  <si>
    <t>Diakonia</t>
  </si>
  <si>
    <t>Henry Rompis</t>
  </si>
  <si>
    <t>Veronica Fanny Pur</t>
  </si>
  <si>
    <t>Harly Yani</t>
  </si>
  <si>
    <t>Ardianto Muliawan</t>
  </si>
  <si>
    <t>Tomy Hosea</t>
  </si>
  <si>
    <t>Ferry Christianus</t>
  </si>
  <si>
    <t>Ng Leonardus Andre (Gustina Rachmani)</t>
  </si>
  <si>
    <t>Ng Leonardus Andre (Ng Herman)</t>
  </si>
  <si>
    <t>Gunawan Lim</t>
  </si>
  <si>
    <t>Adrianus Santoso</t>
  </si>
  <si>
    <t>Legiana Kristina</t>
  </si>
  <si>
    <t>Rachel BV Irawati</t>
  </si>
  <si>
    <t>Setyo Adi Busono</t>
  </si>
  <si>
    <t>Hilarius Sriyono</t>
  </si>
  <si>
    <t>Tohang Pakpahan</t>
  </si>
  <si>
    <t>Erlangga Wiradinat</t>
  </si>
  <si>
    <t>Andreanitha Elsye</t>
  </si>
  <si>
    <t>Dalton Parulian Si</t>
  </si>
  <si>
    <t>Sumarto Widjaja</t>
  </si>
  <si>
    <t>Tjiong Heui</t>
  </si>
  <si>
    <t>Tjioe A Pen</t>
  </si>
  <si>
    <t>GB Yanlie</t>
  </si>
  <si>
    <t>Jeanny</t>
  </si>
  <si>
    <t>Tio Arina Marpaung</t>
  </si>
  <si>
    <t>Liman Fransiskus H</t>
  </si>
  <si>
    <t>Ronadi Tanumiharjo</t>
  </si>
  <si>
    <t>Inawatih Yoana</t>
  </si>
  <si>
    <t>Lim Leng Yu</t>
  </si>
  <si>
    <t>Christina Warsi Ra</t>
  </si>
  <si>
    <t>Wirijanto</t>
  </si>
  <si>
    <t>Gunawan Widjaya</t>
  </si>
  <si>
    <t>Visionet Internasi</t>
  </si>
  <si>
    <t>Suerna</t>
  </si>
  <si>
    <t>Nina Endiyana</t>
  </si>
  <si>
    <t>Tjong Siat Jin</t>
  </si>
  <si>
    <t>Harry Christopel P</t>
  </si>
  <si>
    <t>Donasi</t>
  </si>
  <si>
    <t>Christian Robert</t>
  </si>
  <si>
    <t>Safei Jasmin</t>
  </si>
  <si>
    <t>Lucas Jan Malvin L</t>
  </si>
  <si>
    <t>Penine Pauline Sup</t>
  </si>
  <si>
    <t>Inam Halim ST</t>
  </si>
  <si>
    <t>Candra Surya Atmad</t>
  </si>
  <si>
    <t>Aldi Jayaprana</t>
  </si>
  <si>
    <t>Esther Marria Lipu</t>
  </si>
  <si>
    <t>Yenny</t>
  </si>
  <si>
    <t>Roby Tjahya</t>
  </si>
  <si>
    <t>Tan Tommy Hamzah</t>
  </si>
  <si>
    <t>Bagus Julianto Rah</t>
  </si>
  <si>
    <t>Grace Cecilia Kolo</t>
  </si>
  <si>
    <t>Dapur Umum</t>
  </si>
  <si>
    <t>Nengsih</t>
  </si>
  <si>
    <t>Yahya Sugiyono</t>
  </si>
  <si>
    <t>Rudy Harianto</t>
  </si>
  <si>
    <t>Sudarsin</t>
  </si>
  <si>
    <t>Tjahyaningtyas</t>
  </si>
  <si>
    <t>Eduardus Yupiter T</t>
  </si>
  <si>
    <t>S Steven Kurniawan</t>
  </si>
  <si>
    <t>Depo 3 Zubaedah (200 porsi)</t>
  </si>
  <si>
    <t>Bekasi 1 Sri Mintarti (200 porsi)</t>
  </si>
  <si>
    <t>Bekasi 2 Uriani Herbani (200 porsi)</t>
  </si>
  <si>
    <t>Bekasi 3 Veronika Marbun (200 porsi)</t>
  </si>
  <si>
    <t>Parung Acep Sumaryan (200 porsi)</t>
  </si>
  <si>
    <t>Depok 2 Lince Silalahi (200 porsi)</t>
  </si>
  <si>
    <t>Surabaya 1 Eddy Bonor Sinaga (200 porsi)</t>
  </si>
  <si>
    <t>Surabaya 2 Lindawati (200 porsi)</t>
  </si>
  <si>
    <t>Surabaya 3 Eliya Rusida Ester (200 porsi)</t>
  </si>
  <si>
    <t>Jakarta Pusat 1 Erna Agustin S (200 porsi)</t>
  </si>
  <si>
    <t>Jakarta Pusat 2 Titin Nuryani (200 porsi)</t>
  </si>
  <si>
    <t>Cibubur Yuliana Yuni (200 porsi)</t>
  </si>
  <si>
    <t>Jakarta Utara Erna Agustin S (200 porsi)</t>
  </si>
  <si>
    <t>Heryanto</t>
  </si>
  <si>
    <t>Hartanto Setiawan</t>
  </si>
  <si>
    <t>Soleman Pilipus</t>
  </si>
  <si>
    <t>Lidya Widjaja</t>
  </si>
  <si>
    <t>Susi Handayani</t>
  </si>
  <si>
    <t>Abraham</t>
  </si>
  <si>
    <t>Greys Ledy</t>
  </si>
  <si>
    <t>Rita S Winowatan</t>
  </si>
  <si>
    <t>Tjee Deddy Sunjoto</t>
  </si>
  <si>
    <t>Raymond Tololiu Wa</t>
  </si>
  <si>
    <t>Susilowati Drg</t>
  </si>
  <si>
    <t>Judi Rahmawati</t>
  </si>
  <si>
    <t>Rudy Kristanto</t>
  </si>
  <si>
    <t>Fritz Stanley</t>
  </si>
  <si>
    <t>Lilik Loewarso</t>
  </si>
  <si>
    <t>Iskandar Tjokro</t>
  </si>
  <si>
    <t>Tjandra Budi Susann</t>
  </si>
  <si>
    <t>Zulkifli Halim</t>
  </si>
  <si>
    <t>Mimi Muslim</t>
  </si>
  <si>
    <t>Firman Sugiarto</t>
  </si>
  <si>
    <t>Mahda Uliarta</t>
  </si>
  <si>
    <t>Mulyana Yonatan</t>
  </si>
  <si>
    <t>Abun Bunarto Lai</t>
  </si>
  <si>
    <t>Jo J Ivan J / Jo J C</t>
  </si>
  <si>
    <t>Albatros Uhal P Na</t>
  </si>
  <si>
    <t>Jessyca Regane Nap</t>
  </si>
  <si>
    <t>Lanny Aryanti</t>
  </si>
  <si>
    <t>Ho Fariandy Khoman</t>
  </si>
  <si>
    <t>Tan Kiem Piauw</t>
  </si>
  <si>
    <t>Andrian Rinaldi Ta</t>
  </si>
  <si>
    <t>Stefan Wirawan Tjo</t>
  </si>
  <si>
    <t>Yunda Hanoko Leo</t>
  </si>
  <si>
    <t>Herry Yudhiarto</t>
  </si>
  <si>
    <t>David H J S Pohan</t>
  </si>
  <si>
    <t>Oei Swat Ha</t>
  </si>
  <si>
    <t>Bimasakti Multi Si</t>
  </si>
  <si>
    <t>Njiauw Tjung Liong</t>
  </si>
  <si>
    <t>Silvia Jesslyn Dra</t>
  </si>
  <si>
    <t>Diakonia - Koinonia</t>
  </si>
  <si>
    <t>Hagios Eropa</t>
  </si>
  <si>
    <t>Kosim Haripin</t>
  </si>
  <si>
    <t>Netty M Sitorus Dr</t>
  </si>
  <si>
    <t>Aron Buntu Sitangg</t>
  </si>
  <si>
    <t>Martalena Sitorus</t>
  </si>
  <si>
    <t>Perpuluhan</t>
  </si>
  <si>
    <t>Suharta Natanael</t>
  </si>
  <si>
    <t>Agus Sabarno</t>
  </si>
  <si>
    <t>Robert</t>
  </si>
  <si>
    <t>Luddya</t>
  </si>
  <si>
    <t>Johan Kemal</t>
  </si>
  <si>
    <t>Depok 3 Zubaedah (200 porsi)</t>
  </si>
  <si>
    <t>Jakarta Timur Dian Suci Anggraen (200 porsi)</t>
  </si>
  <si>
    <t>Surabaya 2 Eddy Bonor Sinaga (200 porsi)</t>
  </si>
  <si>
    <t>Jakarta Selatan Erna Agustin S (200 porsi)</t>
  </si>
  <si>
    <t>Jakarta Barat 1 Nurhayati (200 porsi)</t>
  </si>
  <si>
    <t>Surabaya 1 Angelique Mul (200 porsi)</t>
  </si>
  <si>
    <t>Jakarta Barat 2 Tamaria Sinaga (200 porsi)</t>
  </si>
  <si>
    <t>Ceni Sasuwuhe</t>
  </si>
  <si>
    <t>Sri Sundari Mundis</t>
  </si>
  <si>
    <t>Krisbiyanto</t>
  </si>
  <si>
    <t>Ziwan Hardiawan</t>
  </si>
  <si>
    <t>Alex Suganna</t>
  </si>
  <si>
    <t>Daniel Agustinus P</t>
  </si>
  <si>
    <t>Merciana Sidharta</t>
  </si>
  <si>
    <t>Juliani Soenardi</t>
  </si>
  <si>
    <t>Koesyanto</t>
  </si>
  <si>
    <t>Tjong Fie Jin</t>
  </si>
  <si>
    <t>Handja Soekardiono</t>
  </si>
  <si>
    <t>Desy Mayasari Sima</t>
  </si>
  <si>
    <t>Titus Doli Lumban</t>
  </si>
  <si>
    <t>Buana Halim</t>
  </si>
  <si>
    <t>Maharani</t>
  </si>
  <si>
    <t>Martha Kristina</t>
  </si>
  <si>
    <t>Tonny Nurmala Putr</t>
  </si>
  <si>
    <t>Manuel M Sabar</t>
  </si>
  <si>
    <t>Antonius Dendron D</t>
  </si>
  <si>
    <t>Surabaya 3 Angelique Budi Mul</t>
  </si>
  <si>
    <t>Surabaya 3 Carol Halya Elloys</t>
  </si>
  <si>
    <t>Leonardo Jayaprana (Kel.Lukas Jkt)</t>
  </si>
  <si>
    <t>Rima Sarma Uli Hut</t>
  </si>
  <si>
    <t>Tali Kasih</t>
  </si>
  <si>
    <t>Bobby Rudolf Kapah</t>
  </si>
  <si>
    <t>Ronald Tandow</t>
  </si>
  <si>
    <t>Tie Sia</t>
  </si>
  <si>
    <t>Roy Anto Posroh</t>
  </si>
  <si>
    <t>Meynina</t>
  </si>
  <si>
    <t>Tiurma L T</t>
  </si>
  <si>
    <t>Sony Hamjaya</t>
  </si>
  <si>
    <t>Faliawati Sukowijo</t>
  </si>
  <si>
    <t>Houwdiarso Tunggal</t>
  </si>
  <si>
    <t>Ricky Santana</t>
  </si>
  <si>
    <t>Hanida Widyaningty</t>
  </si>
  <si>
    <t>Andreas Naibaho</t>
  </si>
  <si>
    <t>Jenywaty Supandi</t>
  </si>
  <si>
    <t>Micland Fiona Hibo</t>
  </si>
  <si>
    <t>Kadek Artana</t>
  </si>
  <si>
    <t>Luseia</t>
  </si>
  <si>
    <t>Jeffry Ahl Tobing</t>
  </si>
  <si>
    <t>Sergio Xavier P</t>
  </si>
  <si>
    <t>Zursyadi</t>
  </si>
  <si>
    <t>Sutanto</t>
  </si>
  <si>
    <t>Susi Setyowati</t>
  </si>
  <si>
    <t>Invoice Notaris Bazlah</t>
  </si>
  <si>
    <t>Invoice Notaris</t>
  </si>
  <si>
    <t>Erika Siagian</t>
  </si>
  <si>
    <t>Mei Lie Sukwi</t>
  </si>
  <si>
    <t>AFR</t>
  </si>
  <si>
    <t>Eddy Kuncoro</t>
  </si>
  <si>
    <t>Delina Basaria Sir</t>
  </si>
  <si>
    <t>Andrean Purwanto</t>
  </si>
  <si>
    <t>Arifin Kusuma</t>
  </si>
  <si>
    <t>Oei Arif Tirtawija</t>
  </si>
  <si>
    <t>Persembahan kasih (Junias Lumban Tobi)</t>
  </si>
  <si>
    <t>Persembahan Kasih</t>
  </si>
  <si>
    <t>Henry Hartolo</t>
  </si>
  <si>
    <t>Setoran tunai</t>
  </si>
  <si>
    <t>Mateus Djiemas Tjo</t>
  </si>
  <si>
    <t>Hendra Julianto</t>
  </si>
  <si>
    <t>Relize Rohani S</t>
  </si>
  <si>
    <t>Tjiong Harry Setia</t>
  </si>
  <si>
    <t>Rosalina Hutapea</t>
  </si>
  <si>
    <t>Rudy Tjandra</t>
  </si>
  <si>
    <t>Didik Setyo Pramon</t>
  </si>
  <si>
    <t>Agung Setiawan Wib</t>
  </si>
  <si>
    <t>Prasetya Syarief</t>
  </si>
  <si>
    <t>Hendri</t>
  </si>
  <si>
    <t>Erwan Kodja</t>
  </si>
  <si>
    <t>R Bonny Probowicak</t>
  </si>
  <si>
    <t>Djonggi Dharma Lum</t>
  </si>
  <si>
    <t>I Gusti Komang Sua</t>
  </si>
  <si>
    <t>Tommy Herusman Hen</t>
  </si>
  <si>
    <t>Ike Yusnita</t>
  </si>
  <si>
    <t>Daniel Dika Nurhar</t>
  </si>
  <si>
    <t>Kustinningsih</t>
  </si>
  <si>
    <t>Budi Sasmito</t>
  </si>
  <si>
    <t>Mohzai</t>
  </si>
  <si>
    <t>Merry Elim</t>
  </si>
  <si>
    <t>Yullyanti</t>
  </si>
  <si>
    <t>Surabaya 1 Angelique Budi Mul (200 porsi)</t>
  </si>
  <si>
    <t>Surabaya 3 Carol Halya Elloys (200 porsi)</t>
  </si>
  <si>
    <t>Istiarso Nugroho</t>
  </si>
  <si>
    <t>Anjulica Sitorus</t>
  </si>
  <si>
    <t>Ronny SE</t>
  </si>
  <si>
    <t>Nova Fenny Nel</t>
  </si>
  <si>
    <t>Harjono Sutjipto</t>
  </si>
  <si>
    <t>Yuli</t>
  </si>
  <si>
    <t>Kwee Irine</t>
  </si>
  <si>
    <t>Arifin Chandra</t>
  </si>
  <si>
    <t>Indrawati</t>
  </si>
  <si>
    <t>Herry Chandra</t>
  </si>
  <si>
    <t>lucas Jan Malvin L</t>
  </si>
  <si>
    <t>Djaja Salim (Ho Han Khi)</t>
  </si>
  <si>
    <t>Michael Suwono</t>
  </si>
  <si>
    <t>Lina</t>
  </si>
  <si>
    <t>Bobby Johsia teten</t>
  </si>
  <si>
    <t>Depot</t>
  </si>
  <si>
    <t>Zulkifli halm</t>
  </si>
  <si>
    <t>Santa</t>
  </si>
  <si>
    <t>Anthony Kristopher</t>
  </si>
  <si>
    <t>Laurentius Farida</t>
  </si>
  <si>
    <t>Supardi</t>
  </si>
  <si>
    <t>Andreas Siswanto K</t>
  </si>
  <si>
    <t>Hasian Purba</t>
  </si>
  <si>
    <t>Linda</t>
  </si>
  <si>
    <t>Lusiana</t>
  </si>
  <si>
    <t>Rusmanto</t>
  </si>
  <si>
    <t>Jenny</t>
  </si>
  <si>
    <t>Chandra Noercahya</t>
  </si>
  <si>
    <t>Kartini Kartika Sa</t>
  </si>
  <si>
    <t>Novita E Sumaiku</t>
  </si>
  <si>
    <t>Yohanes Andy Ryant</t>
  </si>
  <si>
    <t>Lasbintua Malau</t>
  </si>
  <si>
    <t>Ong Teguh Fermanto</t>
  </si>
  <si>
    <t>Linda Veronica</t>
  </si>
  <si>
    <t>Ignatius Sulistion</t>
  </si>
  <si>
    <t>Edi Edi</t>
  </si>
  <si>
    <t>Allen Haryanto Tob</t>
  </si>
  <si>
    <t>Benny Aryamen Susi</t>
  </si>
  <si>
    <t>William Christian</t>
  </si>
  <si>
    <t>Yenny Samsudin</t>
  </si>
  <si>
    <t>Novi Hermawan</t>
  </si>
  <si>
    <t>Jhon Edy P Epesus</t>
  </si>
  <si>
    <t>Albert Sutojo</t>
  </si>
  <si>
    <t>Dastanta William S</t>
  </si>
  <si>
    <t>Sulistiawati Sadel</t>
  </si>
  <si>
    <t>Hery Yudhiarto</t>
  </si>
  <si>
    <t>Olifer Ga</t>
  </si>
  <si>
    <t>Raymond B Kussoy</t>
  </si>
  <si>
    <t>Tina Setiyani Susa</t>
  </si>
  <si>
    <t>Reynaldo Marino Pa</t>
  </si>
  <si>
    <t>Andreas Tumbur man</t>
  </si>
  <si>
    <t>Eprata Niaswaty Am</t>
  </si>
  <si>
    <t>Ira Fahmidewi</t>
  </si>
  <si>
    <t>Leon Kristanto</t>
  </si>
  <si>
    <t>Teguh Nurdin Ir</t>
  </si>
  <si>
    <t>Ricky Santosa</t>
  </si>
  <si>
    <t>Lianto</t>
  </si>
  <si>
    <t>Ong Tjoei Hong</t>
  </si>
  <si>
    <t>Sri W'ulan Sari Sik (SJG Surabaya)</t>
  </si>
  <si>
    <t>George Marthin Rir</t>
  </si>
  <si>
    <t>Orintus</t>
  </si>
  <si>
    <t>Lanny Moniaga</t>
  </si>
  <si>
    <t>Djie Steven Wijaya</t>
  </si>
  <si>
    <t>Tanu Setiaji</t>
  </si>
  <si>
    <t>Yuwono Widigdo Dr</t>
  </si>
  <si>
    <t xml:space="preserve">Medsos - Anthonio Orlando L </t>
  </si>
  <si>
    <t>Persembahan Kasih&amp;transport- Erna Agustin S</t>
  </si>
  <si>
    <t>Mingguan Sopir - Muhammad Ferdie Ar</t>
  </si>
  <si>
    <t>Biaya Transportasi</t>
  </si>
  <si>
    <t>Biaya Adm</t>
  </si>
  <si>
    <t>Total</t>
  </si>
  <si>
    <t>Saldo per 31 Jan 2025</t>
  </si>
  <si>
    <t>Saldo awal</t>
  </si>
  <si>
    <t>Project Eropa</t>
  </si>
  <si>
    <t>Mutasi Kredit Damaris</t>
  </si>
  <si>
    <t>Mutasi Debet Damaris</t>
  </si>
  <si>
    <t xml:space="preserve">Saldo Akhir </t>
  </si>
  <si>
    <t>Saldo Akhir - Net</t>
  </si>
  <si>
    <t>Laporan Keuangan per 28 Februari 2025</t>
  </si>
  <si>
    <t>Saldo per 1 Feb 2025</t>
  </si>
  <si>
    <t>Daniel Oktavianus</t>
  </si>
  <si>
    <t>Putri Manarina Sab</t>
  </si>
  <si>
    <t>Junianto Susilo Ir</t>
  </si>
  <si>
    <t>Depot Damaris Surabaya</t>
  </si>
  <si>
    <t>Daryanto</t>
  </si>
  <si>
    <t>Bekasi 3 Veronica Marbun (200 porsi)</t>
  </si>
  <si>
    <t>Muhammad Ferdie Ar</t>
  </si>
  <si>
    <t>Biaya Transport</t>
  </si>
  <si>
    <t>bensin dan Etoll</t>
  </si>
  <si>
    <t>Yefta Halya Nazare</t>
  </si>
  <si>
    <t>Bensin Surabaya</t>
  </si>
  <si>
    <t>Tjiong Heu I</t>
  </si>
  <si>
    <t>Chelsey Yola</t>
  </si>
  <si>
    <t>Marjuni Widjaja</t>
  </si>
  <si>
    <t>Rachel Bv Irawati</t>
  </si>
  <si>
    <t>Acep Sumaryan</t>
  </si>
  <si>
    <t>Pengembalian Dana</t>
  </si>
  <si>
    <t>Jo Su Lin</t>
  </si>
  <si>
    <t>Suherman</t>
  </si>
  <si>
    <t>Iwan Sipatuhar</t>
  </si>
  <si>
    <t>Baksos</t>
  </si>
  <si>
    <t>Ade Sentausa Dani</t>
  </si>
  <si>
    <t>Juda Trijoga Adisu</t>
  </si>
  <si>
    <t>Lie Eng Nga</t>
  </si>
  <si>
    <t>Halena Hawu</t>
  </si>
  <si>
    <t>Penipe Pauline Sup</t>
  </si>
  <si>
    <t>Ng Leonardus Andre</t>
  </si>
  <si>
    <t>Inam Halim St</t>
  </si>
  <si>
    <t>Deddy Wijaya</t>
  </si>
  <si>
    <t>Aron Buntu Sitang</t>
  </si>
  <si>
    <t>Francisca</t>
  </si>
  <si>
    <t>Aksamina Maria Yoh</t>
  </si>
  <si>
    <t>Vanessa Carcia</t>
  </si>
  <si>
    <t>Setoran Tunai 0025</t>
  </si>
  <si>
    <t>Santoso So</t>
  </si>
  <si>
    <t>Rina Melur Siagian</t>
  </si>
  <si>
    <t>Bobby Joshia Teten</t>
  </si>
  <si>
    <t>Pratiniwesti</t>
  </si>
  <si>
    <t>Firda Widyanti Poe</t>
  </si>
  <si>
    <t>Setoran Tunai 8480</t>
  </si>
  <si>
    <t>Agus Budi Mulyawan</t>
  </si>
  <si>
    <t>Koinonia</t>
  </si>
  <si>
    <t>Kenny Florencia Ba</t>
  </si>
  <si>
    <t>Yanto Santosa</t>
  </si>
  <si>
    <t>Christina Rosalina</t>
  </si>
  <si>
    <t>Sioe Ling</t>
  </si>
  <si>
    <t>Junias Lumban Tobi</t>
  </si>
  <si>
    <t>Mingguan dan Bensin Driver</t>
  </si>
  <si>
    <t>Bensin Sby</t>
  </si>
  <si>
    <t>Hendry Setiawan</t>
  </si>
  <si>
    <t>Wihono Gustan</t>
  </si>
  <si>
    <t>Marita Soduguron</t>
  </si>
  <si>
    <t>Ronny Se</t>
  </si>
  <si>
    <t>Pauline Kurniawan</t>
  </si>
  <si>
    <t>Kustiyo Adi Gunawa</t>
  </si>
  <si>
    <t>Apul Siahaan</t>
  </si>
  <si>
    <t>Ayu Sulastri</t>
  </si>
  <si>
    <t>Mery Yanti</t>
  </si>
  <si>
    <t>Benny Johanis Tano</t>
  </si>
  <si>
    <t>Vonny Tan</t>
  </si>
  <si>
    <t>Depok 3 Zubaedah (100 porsi)</t>
  </si>
  <si>
    <t>Surabaya 2 Eddy Bonor Sinaga (100 porsi)</t>
  </si>
  <si>
    <t>Surabaya 1 Angelique Budi Mul (100 porsi)</t>
  </si>
  <si>
    <t>Jakarta Timur Dian Suci Anggraen (100 porsi)</t>
  </si>
  <si>
    <t>Bekasi 2 Uriani Herbani (100 porsi)</t>
  </si>
  <si>
    <t>Jakarta Barat 1 Nurhayati (100 porsi)</t>
  </si>
  <si>
    <t>Jakarta Barat 2 Tamaria Sinaga (100 porsi)</t>
  </si>
  <si>
    <t>Lauw Kefas Yonas P</t>
  </si>
  <si>
    <t>Julius Eka Wimardi</t>
  </si>
  <si>
    <t>Lince Silalahi</t>
  </si>
  <si>
    <t>Jonatan</t>
  </si>
  <si>
    <t>Mathenius Simon</t>
  </si>
  <si>
    <t>DJaja Salim</t>
  </si>
  <si>
    <t>Daniel Ariyanto Yu</t>
  </si>
  <si>
    <t>Supradi</t>
  </si>
  <si>
    <t>Nugrahani Kartikas</t>
  </si>
  <si>
    <t>Bekasi 1 Sri Mintarti (100 porsi)</t>
  </si>
  <si>
    <t>Bekasi 3 Veronica Marbun (100 porsi)</t>
  </si>
  <si>
    <t>Surabaya 3 Carol Halya Elloys (100 porsi)</t>
  </si>
  <si>
    <t>Parung Acep Sumaryan (100 porsi)</t>
  </si>
  <si>
    <t>Depok 2 Lince Silalahi (100 porsi)</t>
  </si>
  <si>
    <t>Mingguan Sopir dan bensin</t>
  </si>
  <si>
    <t>Felsianus Jeremy</t>
  </si>
  <si>
    <t>Komang Imanuel Gay</t>
  </si>
  <si>
    <t>Oktalma Amiruto</t>
  </si>
  <si>
    <t>Mardiyanto</t>
  </si>
  <si>
    <t>Rosentiana Nabanan</t>
  </si>
  <si>
    <t>Arief Handojo Sapu</t>
  </si>
  <si>
    <t>Oey Kim Gwan/Winar</t>
  </si>
  <si>
    <t>Donie</t>
  </si>
  <si>
    <t>Kwee Soen Hok</t>
  </si>
  <si>
    <t>Listiyaningsih</t>
  </si>
  <si>
    <t>Cibubur Yuliana Yuni (100 porsi)</t>
  </si>
  <si>
    <t>Jakarta Pusat 1 Erna Agustin S (100 Porsi)</t>
  </si>
  <si>
    <t>Jakarta Pusat 2 Titin Nuryani (100 porsi)</t>
  </si>
  <si>
    <t>Eliya Rusida Ester</t>
  </si>
  <si>
    <t>Yolanda Sebiyanti</t>
  </si>
  <si>
    <t>Kwee soen Hok</t>
  </si>
  <si>
    <t>Kastolan</t>
  </si>
  <si>
    <t>Ferry Toddy</t>
  </si>
  <si>
    <t>Jakarta Utara Titin Nuryani (100 porsi)</t>
  </si>
  <si>
    <t>Jakarta Selatan Sri Mintarti (100 porsi)</t>
  </si>
  <si>
    <t>Jakarta Barat Nurhayati (100 porsi)</t>
  </si>
  <si>
    <t>I Wayan Putu Mu</t>
  </si>
  <si>
    <t>Liong Kok Sang</t>
  </si>
  <si>
    <t>Ido Overath Martin</t>
  </si>
  <si>
    <t>Andreas Tumbur Man</t>
  </si>
  <si>
    <t>Dompet Anak Bangsa</t>
  </si>
  <si>
    <t>Daniel</t>
  </si>
  <si>
    <t>Wenas Oenkiriwang</t>
  </si>
  <si>
    <t>Teguh Chandra Hart</t>
  </si>
  <si>
    <t>Tjhin Djien Mien</t>
  </si>
  <si>
    <t>Soni Hamjaya</t>
  </si>
  <si>
    <t>Minarny Malawaty R</t>
  </si>
  <si>
    <t>Willy Halim</t>
  </si>
  <si>
    <t>Depok 3 Lince Silalahi (100 porsi)</t>
  </si>
  <si>
    <t>Henry Minto Hutaga</t>
  </si>
  <si>
    <t>Hartono Wibowo</t>
  </si>
  <si>
    <t>Agusman Jantano Ir</t>
  </si>
  <si>
    <t>Ong Bong Pau</t>
  </si>
  <si>
    <t>Marina Lucia Atihu</t>
  </si>
  <si>
    <t>Bobby Joshua Teten</t>
  </si>
  <si>
    <t>Setoran Tunai 0399</t>
  </si>
  <si>
    <t>Ong Eddy Susanto</t>
  </si>
  <si>
    <t>Leonardo Jayaprana</t>
  </si>
  <si>
    <t>Evy Soetrisno</t>
  </si>
  <si>
    <t>Bekasi 2 Jakarta Utara Uriani Herbani (100 porsi)</t>
  </si>
  <si>
    <t>Rini Widayati</t>
  </si>
  <si>
    <t>Sylvia Diagnitha</t>
  </si>
  <si>
    <t>Foeng Philip Eric</t>
  </si>
  <si>
    <t>Widiyati</t>
  </si>
  <si>
    <t>Sri Wulan Sari Sik</t>
  </si>
  <si>
    <t>Amelia Rawung</t>
  </si>
  <si>
    <t>Biaya Admin</t>
  </si>
  <si>
    <t>Saldo per 28 Februari 2025</t>
  </si>
  <si>
    <t>Laporan Keuangan per 28 Februari 2024</t>
  </si>
  <si>
    <t>Saldo per 1 Mar 2025</t>
  </si>
  <si>
    <t>Edson Gunawan</t>
  </si>
  <si>
    <t>Joseph Fredrik Cha</t>
  </si>
  <si>
    <t>Tahan / Bank Kalten</t>
  </si>
  <si>
    <t>Felisianus Jeremy</t>
  </si>
  <si>
    <t>Lindawati</t>
  </si>
  <si>
    <t>Erna Agustin S</t>
  </si>
  <si>
    <t>Akira Oscar Oentar</t>
  </si>
  <si>
    <t>Marshel Kenny Mont</t>
  </si>
  <si>
    <t>Martin Muliana</t>
  </si>
  <si>
    <t>Rohana Budi Prayit</t>
  </si>
  <si>
    <t>Erduardus Yupiter t</t>
  </si>
  <si>
    <t>Rache; Bv Irawati</t>
  </si>
  <si>
    <t>Sielvy Kartika Suh</t>
  </si>
  <si>
    <t>Jo J Ivan K/ Jo J C</t>
  </si>
  <si>
    <t>Sohot Chairil</t>
  </si>
  <si>
    <t>Muhammad Ferdie</t>
  </si>
  <si>
    <t>Bekasi 3 Veronika Marbun (100 porsi)</t>
  </si>
  <si>
    <t>Jakarta Pusat 1 Erna Agustin S (100 porsi)</t>
  </si>
  <si>
    <t>Dewi Iga Marthapur (Tanda Jadi Ruko Makan Gratis)</t>
  </si>
  <si>
    <t>Gb Yanlie</t>
  </si>
  <si>
    <t>Susi Mariani</t>
  </si>
  <si>
    <t>Ivan Kristanto</t>
  </si>
  <si>
    <t>Daniel Agustinus p</t>
  </si>
  <si>
    <t>Cahyadi Utama</t>
  </si>
  <si>
    <t>Jakarta Selatan Uriani Herbani (100 porsi)</t>
  </si>
  <si>
    <t>Anthony Kristhoper</t>
  </si>
  <si>
    <t>Chandra Amin</t>
  </si>
  <si>
    <t>Kasbon Bencana Bekasi Erna Agustin S</t>
  </si>
  <si>
    <t>Kas Bon Bencana</t>
  </si>
  <si>
    <t>Helen Yonathan</t>
  </si>
  <si>
    <t>Jeremy David</t>
  </si>
  <si>
    <t>Bekasi Marjuni Widjaja</t>
  </si>
  <si>
    <t>Sukamto</t>
  </si>
  <si>
    <t>Mathenuis Simon</t>
  </si>
  <si>
    <t>Banjir Bekasi Ardianto Muliawan</t>
  </si>
  <si>
    <t>Banjir Bekasi</t>
  </si>
  <si>
    <t>Martina</t>
  </si>
  <si>
    <t>C J H Budi Santoso</t>
  </si>
  <si>
    <t>Yusuf Eric Yohanes</t>
  </si>
  <si>
    <t>Soeharjono Adjie S</t>
  </si>
  <si>
    <t>Herlina Hutajulu</t>
  </si>
  <si>
    <t>Then Swi Hiung</t>
  </si>
  <si>
    <t>Andrian Siswono</t>
  </si>
  <si>
    <t>Yuda Emanuel Satri</t>
  </si>
  <si>
    <t xml:space="preserve">Lina </t>
  </si>
  <si>
    <t>Tumpal Dolok Sarib</t>
  </si>
  <si>
    <t>Daniel Isamu Iskan</t>
  </si>
  <si>
    <t>Josianus Siregar</t>
  </si>
  <si>
    <t>Hagious Eropa</t>
  </si>
  <si>
    <t>Tjio Lily Indrawat</t>
  </si>
  <si>
    <t>Sewa Rm Gratis</t>
  </si>
  <si>
    <t>Edison SH Simarmat</t>
  </si>
  <si>
    <t>Setoran Tunai 0314</t>
  </si>
  <si>
    <t>Reliza Rohani S</t>
  </si>
  <si>
    <t>Christan Robert</t>
  </si>
  <si>
    <t>Jakarta Utara Dian Suci Anggraen (100 porsi)</t>
  </si>
  <si>
    <t>Dewi Iga Marthapur</t>
  </si>
  <si>
    <t>Sewa RM Gratis</t>
  </si>
  <si>
    <t>Rikyjanto Kurnia</t>
  </si>
  <si>
    <t>Rosdiana Madoli</t>
  </si>
  <si>
    <t>S Dunanti M Tobing</t>
  </si>
  <si>
    <t>HAnida Widyaningty</t>
  </si>
  <si>
    <t>Indah Pertiwi</t>
  </si>
  <si>
    <t>Hendry Hutagalung</t>
  </si>
  <si>
    <t>Angelique Budi Mul</t>
  </si>
  <si>
    <t>Kebutuhan RM Gratis</t>
  </si>
  <si>
    <t>Angelique Budi Mul (Rab 18 Mar 2025)</t>
  </si>
  <si>
    <t>Erida Tiar Asi Tam</t>
  </si>
  <si>
    <t>Yoppie Andreas</t>
  </si>
  <si>
    <t>Iwan Santoso</t>
  </si>
  <si>
    <t>Ng Ket Khiong</t>
  </si>
  <si>
    <t>Anasthasia</t>
  </si>
  <si>
    <t>Donald Suhartanto</t>
  </si>
  <si>
    <t>Susi Suwono</t>
  </si>
  <si>
    <t>Suherlan Karmiati</t>
  </si>
  <si>
    <t>Nusa Satu Inti Art</t>
  </si>
  <si>
    <t>Jakarta Selatan Erna Agustin S (100 porsi)</t>
  </si>
  <si>
    <t>Maria Magdalena Ok</t>
  </si>
  <si>
    <t>Sherry Sarjan</t>
  </si>
  <si>
    <t>I Wayan Nary</t>
  </si>
  <si>
    <t>Andi Sutomo</t>
  </si>
  <si>
    <t>Jeanette Mathilda</t>
  </si>
  <si>
    <t>Biaya Transpotasi</t>
  </si>
  <si>
    <t>Tania Tanuwijaya</t>
  </si>
  <si>
    <t>Saut Parulian Stan</t>
  </si>
  <si>
    <t>Samudra Prawirawind</t>
  </si>
  <si>
    <t>Irvin Tandiono</t>
  </si>
  <si>
    <t>Saldo per 31 Maret 2025</t>
  </si>
  <si>
    <t>Done Transfer 01 Apr</t>
  </si>
  <si>
    <t>RM Gratis</t>
  </si>
  <si>
    <t>Saldo Akhir</t>
  </si>
  <si>
    <t>Laporan Keuangan per 30 April 2024</t>
  </si>
  <si>
    <t>Saldo per 1 Apr 2025</t>
  </si>
  <si>
    <t>Agus Sabarno (Yauw Lan Eng)</t>
  </si>
  <si>
    <t>Mudji Rahayu Ninga</t>
  </si>
  <si>
    <t>Bellatrica Dewi Kr</t>
  </si>
  <si>
    <t>Gayus Kustiawan</t>
  </si>
  <si>
    <t>Joseph Frederik Cha</t>
  </si>
  <si>
    <t>Kwee irine</t>
  </si>
  <si>
    <t>Silvyana Ang</t>
  </si>
  <si>
    <t>Halena hawu</t>
  </si>
  <si>
    <t>Tjatur Taufiq Hida</t>
  </si>
  <si>
    <t>Anggraeni Ampulemb</t>
  </si>
  <si>
    <t>Luseria</t>
  </si>
  <si>
    <t>Herry David Sagala</t>
  </si>
  <si>
    <t>Bagus Julianto Ragh</t>
  </si>
  <si>
    <t xml:space="preserve">Silvia Jesslyn Dra </t>
  </si>
  <si>
    <t>Hagios eropa</t>
  </si>
  <si>
    <t>Jo J Ivan K/Jo J C</t>
  </si>
  <si>
    <t>Gaji mingguan driver - Muhammad Ferdie Ar</t>
  </si>
  <si>
    <t>Persembahan kasih - Junias Lumban Tobi</t>
  </si>
  <si>
    <t>Benediktus</t>
  </si>
  <si>
    <t>Ardianto Muliawan (Depot)</t>
  </si>
  <si>
    <t>Jo J Ivan K/Jo J C (Depot 58)</t>
  </si>
  <si>
    <t>Billy Yohanes Rust</t>
  </si>
  <si>
    <t>Ketut Abas Yudiast</t>
  </si>
  <si>
    <t>Jeanette Mathilda (Depot)</t>
  </si>
  <si>
    <t>Kok Khim</t>
  </si>
  <si>
    <t>Kwee Soen hok</t>
  </si>
  <si>
    <t>ceni Sasuwuhe</t>
  </si>
  <si>
    <t>Tjiu Khoei Tju</t>
  </si>
  <si>
    <t>Tjong Canny Sanjay</t>
  </si>
  <si>
    <t>Afrida Sondang</t>
  </si>
  <si>
    <t>Calvin Suryajaya</t>
  </si>
  <si>
    <t>Daniel Mozes pa</t>
  </si>
  <si>
    <t>Ronny Anggrek</t>
  </si>
  <si>
    <t>Ida Nevina</t>
  </si>
  <si>
    <t>Jo J Ivan K/Jo j C</t>
  </si>
  <si>
    <t>Decky</t>
  </si>
  <si>
    <t>Jeffry AHL Tobing</t>
  </si>
  <si>
    <t>Jakarta Pusat 1 Erna Agustine S (100 porsi)</t>
  </si>
  <si>
    <t>Mingguan driver + Bensin Muhammad Ferdie Ar</t>
  </si>
  <si>
    <t>Bensin Sby - Yefta Halya Nazare</t>
  </si>
  <si>
    <t>Renovasi rmh gratis - Ali Budi Muljo</t>
  </si>
  <si>
    <t>Renov Gratis</t>
  </si>
  <si>
    <t>Influencer Pembuka RM Damaris - Shannon Belinda</t>
  </si>
  <si>
    <t>Nanda Citra W</t>
  </si>
  <si>
    <t>Julius Kusnandar</t>
  </si>
  <si>
    <t>Farjanti Jonathan</t>
  </si>
  <si>
    <t>Tjoe Siu Ling</t>
  </si>
  <si>
    <t>Jo El Kurniaw</t>
  </si>
  <si>
    <t>Anak Agung Ayu Ang</t>
  </si>
  <si>
    <t>Melinda Maria</t>
  </si>
  <si>
    <t>Jakarta Timur Dian Suci Anggraen</t>
  </si>
  <si>
    <t>Bekasi Uriani Herbani</t>
  </si>
  <si>
    <t>Muhammad Ferdie Ar (Mingguan Sopir dan Bensin)</t>
  </si>
  <si>
    <t>Yefta Halya Nazare (Bensin Sby)</t>
  </si>
  <si>
    <t>Dwi Purwanto (Iuran Parkir)</t>
  </si>
  <si>
    <t>Sustantri</t>
  </si>
  <si>
    <t>Depot 58</t>
  </si>
  <si>
    <t>Agung Setiawan WIb</t>
  </si>
  <si>
    <t>Felicia Helmiana S</t>
  </si>
  <si>
    <t>Helen Tinawati Pur</t>
  </si>
  <si>
    <t>Abraham Hadi Prase</t>
  </si>
  <si>
    <t>Andy Fernandi Soes</t>
  </si>
  <si>
    <t>Jakarta Utara Nurhayati</t>
  </si>
  <si>
    <t>Jakarta Selatan Veronika Marbun</t>
  </si>
  <si>
    <t>Jakarta Barat 1 Nurhayati</t>
  </si>
  <si>
    <t>Jakarta Barat 2 Tamaria Sinaga</t>
  </si>
  <si>
    <t>Fransiskus Yulius</t>
  </si>
  <si>
    <t>Erijon Sitorus</t>
  </si>
  <si>
    <t>Djumin Tjah</t>
  </si>
  <si>
    <t>Ernest Octorifano</t>
  </si>
  <si>
    <t>Cuncun</t>
  </si>
  <si>
    <t>Sinema Zebua</t>
  </si>
  <si>
    <t>Ernest Evarina Jas</t>
  </si>
  <si>
    <t>Yohanes Fernando T</t>
  </si>
  <si>
    <t>Djong Tet Fuk</t>
  </si>
  <si>
    <t>Andi Renan Yonatan</t>
  </si>
  <si>
    <t>Fadli Halim</t>
  </si>
  <si>
    <t>Ferdinand Cuaca</t>
  </si>
  <si>
    <t>Penggantian Tok</t>
  </si>
  <si>
    <t>Penambahan Toke</t>
  </si>
  <si>
    <t>Saldo per 30 April 2025</t>
  </si>
  <si>
    <t>Laporan Keuangan per 31 Mei 2025</t>
  </si>
  <si>
    <t>No</t>
  </si>
  <si>
    <t>Saldo per 01 Mei 2025</t>
  </si>
  <si>
    <t>Airpay Internation-0869614602759</t>
  </si>
  <si>
    <t>Iwan Sipahutar</t>
  </si>
  <si>
    <t>Linda Ardina</t>
  </si>
  <si>
    <t>Martha Krisitina</t>
  </si>
  <si>
    <t>Candra Amin</t>
  </si>
  <si>
    <t>Edward Winardi Tan</t>
  </si>
  <si>
    <t>Tjandra Budi Susan</t>
  </si>
  <si>
    <t>Manonggor Aritonan</t>
  </si>
  <si>
    <t>Djonggi Darma Lum</t>
  </si>
  <si>
    <t>Oei swat Ha</t>
  </si>
  <si>
    <t>Diakonia - Eropa</t>
  </si>
  <si>
    <t>Maria</t>
  </si>
  <si>
    <t xml:space="preserve">                                                                                </t>
  </si>
  <si>
    <t>Redo Daeng Badjie</t>
  </si>
  <si>
    <t>Subandi Tamin</t>
  </si>
  <si>
    <t>mahda Uliarta</t>
  </si>
  <si>
    <t>Pengembalian dana RAB 28/4-Yayasan Damaris</t>
  </si>
  <si>
    <t>Pengembalian dana RAB 02/5-Yayasan Damaris</t>
  </si>
  <si>
    <t>Ongkir Kursi Roda - Erna Agustin S</t>
  </si>
  <si>
    <t>Jeffry Januardy</t>
  </si>
  <si>
    <t>Agus Surijanto Drs</t>
  </si>
  <si>
    <t>Regina Alben Kamas</t>
  </si>
  <si>
    <t>Heryani Christie P</t>
  </si>
  <si>
    <t>Meliana Djami</t>
  </si>
  <si>
    <t>Jason Darma Saputr</t>
  </si>
  <si>
    <t>DIakonia</t>
  </si>
  <si>
    <t>ricky Santana</t>
  </si>
  <si>
    <t>Edo Permadi Eko Ch</t>
  </si>
  <si>
    <t>PDAM Surabaya</t>
  </si>
  <si>
    <t>Telkomsel -08111882555 Yayasan Damaris Pancasila</t>
  </si>
  <si>
    <t>Eddy KUncoro</t>
  </si>
  <si>
    <t>Alexander Partogu</t>
  </si>
  <si>
    <t>Silvia Jessyn Dra</t>
  </si>
  <si>
    <t>Amonius Yogi</t>
  </si>
  <si>
    <t>Noveni Karya Surya</t>
  </si>
  <si>
    <t>Oktamal Amiruto</t>
  </si>
  <si>
    <t>Benaya Frans Mamua</t>
  </si>
  <si>
    <t>Albert Panijaya Ko</t>
  </si>
  <si>
    <t>Daud Minwary Ir</t>
  </si>
  <si>
    <t>TV Trisna Hartati (Alfonz Vei)</t>
  </si>
  <si>
    <t>Oey Mer Lin</t>
  </si>
  <si>
    <t>Belia Wongso Soeba</t>
  </si>
  <si>
    <t>Teguh Wibowo Tedjo</t>
  </si>
  <si>
    <t>Johanes Himawan</t>
  </si>
  <si>
    <t>Yayasan Hagios Embun P</t>
  </si>
  <si>
    <t>Lelyana Kumalasari</t>
  </si>
  <si>
    <t>Yoseph Caffasso Oe</t>
  </si>
  <si>
    <t>H Halid Wahyudi</t>
  </si>
  <si>
    <t>RM Gratis Surabaya</t>
  </si>
  <si>
    <t xml:space="preserve">Erna Agustine S </t>
  </si>
  <si>
    <t xml:space="preserve"> Tandariana</t>
  </si>
  <si>
    <t>Jefferson Jhon Che</t>
  </si>
  <si>
    <t>Fransiskus Yulius (Yovita Tandariana)</t>
  </si>
  <si>
    <t>Litisan Wau</t>
  </si>
  <si>
    <t xml:space="preserve">Nova Fenny Nel </t>
  </si>
  <si>
    <t>Bobby Johsia Teten</t>
  </si>
  <si>
    <t>Sri Wulan Sari Sik (SJG Surabaya)</t>
  </si>
  <si>
    <t>Sahrudin Manihuruk</t>
  </si>
  <si>
    <t>Wiwin</t>
  </si>
  <si>
    <t>Silvia Diagnitha</t>
  </si>
  <si>
    <t>Yayasan Damaris Pancasila</t>
  </si>
  <si>
    <t>Saldo per 31 Mei 2024</t>
  </si>
  <si>
    <t>Laporan Keuangan per 30 Juni 2025</t>
  </si>
  <si>
    <t>Rekening No: 4501887778</t>
  </si>
  <si>
    <t>Tanggal</t>
  </si>
  <si>
    <t>Saldo per 01 Jun 2025</t>
  </si>
  <si>
    <t>Fritz stanley</t>
  </si>
  <si>
    <t>Gito Variola Paulu</t>
  </si>
  <si>
    <t>Rosentiana Nababan</t>
  </si>
  <si>
    <t>Yayasan Damaris Pancas</t>
  </si>
  <si>
    <t>Tali kasih</t>
  </si>
  <si>
    <t>Dewi Susanti</t>
  </si>
  <si>
    <t>Edo Gumanti Saragi</t>
  </si>
  <si>
    <t>Yayasan Damaris Pancas (RAB 7 Juni 2025)</t>
  </si>
  <si>
    <t>Yayasan Damaris Pancas (RAB)</t>
  </si>
  <si>
    <t>Merry Elim (Kel.Koes)</t>
  </si>
  <si>
    <t>Leonardo Jayaprana (Kel. Lukas Jkt)</t>
  </si>
  <si>
    <t>Relize Rohani s</t>
  </si>
  <si>
    <t>Lili Susana</t>
  </si>
  <si>
    <t>Salisa Mar Atus Sh</t>
  </si>
  <si>
    <t>Haryono Handoko</t>
  </si>
  <si>
    <t>Katherine Widiyant</t>
  </si>
  <si>
    <t>Inggriani Natalia</t>
  </si>
  <si>
    <t>Yuniar Mulya Wardh</t>
  </si>
  <si>
    <t>Jacqueline Eugenie</t>
  </si>
  <si>
    <t>Santo Nuradi Sutan</t>
  </si>
  <si>
    <t>Nanda Citraw</t>
  </si>
  <si>
    <t>Gatut Polles Chand</t>
  </si>
  <si>
    <t>Togar Marpaung Ir</t>
  </si>
  <si>
    <t>Amos Moses Rumainu</t>
  </si>
  <si>
    <t>Devi Yoseph Leopol</t>
  </si>
  <si>
    <t>Hari Santoso</t>
  </si>
  <si>
    <t>Lukas Budi Wijaya</t>
  </si>
  <si>
    <t>Jeremy Miracle Chr</t>
  </si>
  <si>
    <t>Aprilyanti</t>
  </si>
  <si>
    <t>Adi Suryo Santoso</t>
  </si>
  <si>
    <t>Hendrik Suwito</t>
  </si>
  <si>
    <t>Steven R Runtu</t>
  </si>
  <si>
    <t>Eco Syahputra</t>
  </si>
  <si>
    <t>Eltiani Destini</t>
  </si>
  <si>
    <t>Anthony Swantara</t>
  </si>
  <si>
    <t>Ferly Cassidy</t>
  </si>
  <si>
    <t>Ribeka Kinantansar</t>
  </si>
  <si>
    <t>Elvan Vensiando</t>
  </si>
  <si>
    <t>Natalia Nurman Rif</t>
  </si>
  <si>
    <t>Saldo per 30 Jun 2025</t>
  </si>
  <si>
    <t>Laporan Keuangan per 31 Juli 2025</t>
  </si>
  <si>
    <t>Saldo per 01 Jul 2024</t>
  </si>
  <si>
    <t>Yay Damaris Pancasila</t>
  </si>
  <si>
    <t>Dalton Parulian SI</t>
  </si>
  <si>
    <t>Yay Damaris Pancasila (400 porsi)</t>
  </si>
  <si>
    <t>Keamanan Posko, hotline Yay Damaris (200 porsi)</t>
  </si>
  <si>
    <t>DJonggi Dharma Lum</t>
  </si>
  <si>
    <t>Daud Minawary Ir</t>
  </si>
  <si>
    <t>Diana Meita Zain S</t>
  </si>
  <si>
    <t>Sopir Bensin Parkir Yay Damaris (400 porsi)</t>
  </si>
  <si>
    <t>Penginjilian Eropa</t>
  </si>
  <si>
    <t>Henry Sumarlo</t>
  </si>
  <si>
    <t>Lilies Tirtowidjoj</t>
  </si>
  <si>
    <t>Retty Angarini</t>
  </si>
  <si>
    <t>Eropa</t>
  </si>
  <si>
    <t>Pajak Sink Ambulan Yay Damaris (500 porsi)</t>
  </si>
  <si>
    <t>Dyske Juliana Kaat</t>
  </si>
  <si>
    <t>Meliana DJami</t>
  </si>
  <si>
    <t>Bagus Andri Setiaw</t>
  </si>
  <si>
    <t>Airpay Internation</t>
  </si>
  <si>
    <t>Yohanes Budi Tamar</t>
  </si>
  <si>
    <t>Yayasan Damaris Pancasila (Cover Kunci mobil, Parkir, Bensin, Gaji)</t>
  </si>
  <si>
    <t>Susanto</t>
  </si>
  <si>
    <t>Tetty Sitompul Bsc</t>
  </si>
  <si>
    <t>Andrey Rasonov Oro</t>
  </si>
  <si>
    <t>Joshua Immanuel Su</t>
  </si>
  <si>
    <t>Yayasan Damaris Pancasila (PLN, Posko, Iuran RM, 400 porsi)</t>
  </si>
  <si>
    <t>Antony Rusly</t>
  </si>
  <si>
    <t>Yayasan Damaris Pancasila (400 porsi, ongkir kursi roda)</t>
  </si>
  <si>
    <t>Elina Giawa</t>
  </si>
  <si>
    <t>Aloysius Tjok Koen</t>
  </si>
  <si>
    <t>Yayasan Damaris Pancasila (400 porsi, sopir, parkir, bensin)</t>
  </si>
  <si>
    <t>Citra Karunia Nata</t>
  </si>
  <si>
    <t>Yayasan Damaris Pancasila (400 porsi)</t>
  </si>
  <si>
    <t>Togu Budi Piter Ma</t>
  </si>
  <si>
    <t>Agus Surijant</t>
  </si>
  <si>
    <t>Tjia Merryntya Bet</t>
  </si>
  <si>
    <t>A Min</t>
  </si>
  <si>
    <t>Oey Kim Gwan / Winar</t>
  </si>
  <si>
    <t>Riry Gamaniel Arva</t>
  </si>
  <si>
    <t>Djau Yanti</t>
  </si>
  <si>
    <t>Yayasan Damaris Pancasila (400 porsu, gaji, bensin, sopir, iuran)</t>
  </si>
  <si>
    <t>Kartini Kartika</t>
  </si>
  <si>
    <t>Pierre Vittorio At</t>
  </si>
  <si>
    <t>T Husin Liman</t>
  </si>
  <si>
    <t>Loe Yusuf Eric Yoh</t>
  </si>
  <si>
    <t>Yayasan Damaris Pancasila (PK Linda Eliya)</t>
  </si>
  <si>
    <t>Ronald Simon Paris</t>
  </si>
  <si>
    <t>Stefan Wirawan TJo</t>
  </si>
  <si>
    <t>Yayasan Damaris Pancasila (PK Multimedia)</t>
  </si>
  <si>
    <t>Saldo per 31 Jul 2025</t>
  </si>
  <si>
    <t>Laporan Keuangan per 31 Agustus 2025</t>
  </si>
  <si>
    <t>Saldo per 01 Aug 2025</t>
  </si>
  <si>
    <t>Yayasan Damaris (400 porsi, bensin, pk sopir, iuran rm)</t>
  </si>
  <si>
    <t>Fido Nurhadi</t>
  </si>
  <si>
    <t xml:space="preserve">Jenny </t>
  </si>
  <si>
    <t>Jhon Edy Epesus</t>
  </si>
  <si>
    <t>Jessica Darmasaput</t>
  </si>
  <si>
    <t>Tjong Siat JIn</t>
  </si>
  <si>
    <t>Salmon Canceristyo</t>
  </si>
  <si>
    <t>Yayasan Damaris Pancasila (600 porsi, hotlinem bendera)</t>
  </si>
  <si>
    <t>Jo J Ivan K / Jo J C</t>
  </si>
  <si>
    <t>Nadia Olga Winarto</t>
  </si>
  <si>
    <t>Henry Hutagalung</t>
  </si>
  <si>
    <t xml:space="preserve">Soni Hamjaya </t>
  </si>
  <si>
    <t>Retty Anggarini</t>
  </si>
  <si>
    <t>Soeharjono Adji So</t>
  </si>
  <si>
    <t>Yayasan Damaris Pancasila (500 porsi)</t>
  </si>
  <si>
    <t>Tam Tommy Hamzah</t>
  </si>
  <si>
    <t>Edison Hasiholan M</t>
  </si>
  <si>
    <t>Tonny Basuki</t>
  </si>
  <si>
    <t>Daniel Evan Budi S</t>
  </si>
  <si>
    <t xml:space="preserve">Mahda Uliarta </t>
  </si>
  <si>
    <t>Veronika Milla Ate</t>
  </si>
  <si>
    <t>Setoran Tunai 5820</t>
  </si>
  <si>
    <t>Sandra Octavia Sia</t>
  </si>
  <si>
    <t>Yayasan Damaris Pancasila (600 porsi)</t>
  </si>
  <si>
    <t>Diakonia Eropa</t>
  </si>
  <si>
    <t>Oey Santi Wijaya</t>
  </si>
  <si>
    <t>Sarina</t>
  </si>
  <si>
    <t>Daniel Wahyudi</t>
  </si>
  <si>
    <t>Pingkan Anita Deng</t>
  </si>
  <si>
    <t>Hizkia Nolan Wirat</t>
  </si>
  <si>
    <t>Fransiskus Harf P</t>
  </si>
  <si>
    <t>Faliawati Sukowijp</t>
  </si>
  <si>
    <t>Yayasan Damaris Pancasila (600 porsi, sopir, iuran linkungan, pln pa)</t>
  </si>
  <si>
    <t>Soegiarto</t>
  </si>
  <si>
    <t>diakonia</t>
  </si>
  <si>
    <t>Stefan Laudus Sihi</t>
  </si>
  <si>
    <t>Transfer Or Via IB ing Bank (1355 eur)</t>
  </si>
  <si>
    <t>Hagios Internation</t>
  </si>
  <si>
    <t>Samsiarida</t>
  </si>
  <si>
    <t>Yayasan Damaris Pancasila (600 porsi, Iuran RT ling RM)</t>
  </si>
  <si>
    <t>Andrianus Ho</t>
  </si>
  <si>
    <t>Noviana</t>
  </si>
  <si>
    <t>Yayasan Damaris Pancasila-500 porsi nasi PDAM RM</t>
  </si>
  <si>
    <t>Bun Tjhiung Fong</t>
  </si>
  <si>
    <t>Leonardo Jayaprana (kel Lukas Jkt)</t>
  </si>
  <si>
    <t>Setoran Tunai</t>
  </si>
  <si>
    <t>Sumarni Ali</t>
  </si>
  <si>
    <t>Yayasan damaris Pancas (600 porsi nasi+sopir,parkir,bensin)</t>
  </si>
  <si>
    <t>Anggun Anggraini</t>
  </si>
  <si>
    <t>Daniel Isamu ISkan</t>
  </si>
  <si>
    <t>The Lian Hoa</t>
  </si>
  <si>
    <t>Desianna Simanjunt</t>
  </si>
  <si>
    <t>Bambang Dewandaru</t>
  </si>
  <si>
    <t>J.Tobing</t>
  </si>
  <si>
    <t>Budhimuljo Tedja</t>
  </si>
  <si>
    <t>J. Tobing</t>
  </si>
  <si>
    <t>Bekti Sulistiya</t>
  </si>
  <si>
    <t>Stefan LAudus Sihi</t>
  </si>
  <si>
    <t>Yayasan Damaris Pancasila - 500 porsi, PLN Posko</t>
  </si>
  <si>
    <t>Teddy Alfons Siaha</t>
  </si>
  <si>
    <t>Suprihastuti</t>
  </si>
  <si>
    <t>Daniel Wahydi</t>
  </si>
  <si>
    <t>Yayasan Damaris Pancasila (600 porsi + Biaya Iklan)</t>
  </si>
  <si>
    <t>Yayasan Damaris Pancasila (Pengobatan P. Tobing)</t>
  </si>
  <si>
    <t>Hanida Widyaningty (Yudhistira Reyhanwijaya)</t>
  </si>
  <si>
    <t>Jo El Kurniawa</t>
  </si>
  <si>
    <t>Lauw Suhartono</t>
  </si>
  <si>
    <t>Doan Hutagalung</t>
  </si>
  <si>
    <t>Hermanto Asali</t>
  </si>
  <si>
    <t>Albert</t>
  </si>
  <si>
    <t>Ernest Evarina jas</t>
  </si>
  <si>
    <t>Irine Karwaty Hasa</t>
  </si>
  <si>
    <t>Embun Pagi</t>
  </si>
  <si>
    <t>Yayasan Damaris Pancasila (600 porsi, gaji sopir besin parkir sby)</t>
  </si>
  <si>
    <t>Yulius Suyanto</t>
  </si>
  <si>
    <t>Yoke Andiani</t>
  </si>
  <si>
    <t>Leon Kristanti</t>
  </si>
  <si>
    <t>Tetty Sitompul</t>
  </si>
  <si>
    <t>Yayasan Damaris Pancasila Ongkir Kursi Roda (600 porsi)</t>
  </si>
  <si>
    <t>Susanti Adiningtya</t>
  </si>
  <si>
    <t>Suleman Ginting</t>
  </si>
  <si>
    <t>Yayasan Damaris Pancasila (600 Porsi)</t>
  </si>
  <si>
    <t>Jinchi</t>
  </si>
  <si>
    <t>Andre Hartono Pras</t>
  </si>
  <si>
    <t>Muhammad Yoga Iqba</t>
  </si>
  <si>
    <t>Neli Kartika Asni</t>
  </si>
  <si>
    <t>Pelpina T. SAngafa</t>
  </si>
  <si>
    <t>Victor Christanto</t>
  </si>
  <si>
    <t>Martini</t>
  </si>
  <si>
    <t>Yayasan Damaris Pancasila  PK Linda,Eliya,Erna,Mulia,Abraham</t>
  </si>
  <si>
    <t>Yayasan Damaris Pancasila - Gaji Erna, Bensin SbyJkt Ipei</t>
  </si>
  <si>
    <t>Yayasan Damaris Pancasila - 600 nasi</t>
  </si>
  <si>
    <t>Mario Andri</t>
  </si>
  <si>
    <t>Erna Agustin S - Pengembalian dana Jakpus 1</t>
  </si>
  <si>
    <t>Pengembalian dana</t>
  </si>
  <si>
    <t>Veronika Marbun</t>
  </si>
  <si>
    <t>Silvia Prihatini H</t>
  </si>
  <si>
    <t>Saldo per 31 Aug 2025</t>
  </si>
  <si>
    <t>Biaya Transportas</t>
  </si>
  <si>
    <t>P. Tobing</t>
  </si>
  <si>
    <t>Laporan Keuangan per 30 September 2025</t>
  </si>
  <si>
    <t>Saldo per 01 Sep 2025</t>
  </si>
  <si>
    <t>Adi Putra</t>
  </si>
  <si>
    <t>Stefan WIrawan Tjo</t>
  </si>
  <si>
    <t>Michael Indrawan</t>
  </si>
  <si>
    <t>Marthin Muliana</t>
  </si>
  <si>
    <t>Elli Harjani</t>
  </si>
  <si>
    <t>Yayasan Damaris Pancasila (Cover kekurangan beli Sayur, Buah sby 3)</t>
  </si>
  <si>
    <t>Yayasan Damaris Pancasila (Ongkir Kursi Roda Madiun, Jakarta)</t>
  </si>
  <si>
    <t>Yayasan Damaris Pancasila (Pengambilan mobil Sehat bln 7))</t>
  </si>
  <si>
    <t>Mesa Renko Rio Sih</t>
  </si>
  <si>
    <t>Marta Kristina</t>
  </si>
  <si>
    <t>Mario</t>
  </si>
  <si>
    <t>Sarinah</t>
  </si>
  <si>
    <t>Hendy Juni Hardi</t>
  </si>
  <si>
    <t xml:space="preserve">Lilik Loewarso </t>
  </si>
  <si>
    <t>Yayasan Damaris (200 porsi, hotline damaris)</t>
  </si>
  <si>
    <t>Enrico Alexander</t>
  </si>
  <si>
    <t>Novita Sumaiku</t>
  </si>
  <si>
    <t>Yessica</t>
  </si>
  <si>
    <t>Nurhayati</t>
  </si>
  <si>
    <t>Esther Sinsu</t>
  </si>
  <si>
    <t>Angelique Budi Mul (200 porsi)</t>
  </si>
  <si>
    <t>Carol Halya Elloys (200 porsi)</t>
  </si>
  <si>
    <t>Uriani Herbani (100 porsi)</t>
  </si>
  <si>
    <t>Veronika Marbun (100 porsi)</t>
  </si>
  <si>
    <t xml:space="preserve">Nengsih </t>
  </si>
  <si>
    <t>Joshua Leonard Sia</t>
  </si>
  <si>
    <t>HIlarius Sriyono</t>
  </si>
  <si>
    <t>Yayasan Damaris Pancasila (Gaji Ipeh, iuran posko)</t>
  </si>
  <si>
    <t>Gaji</t>
  </si>
  <si>
    <t>Yayasan Damaris Pancasila (parkir, bensin sby, Tatakan Kompor)</t>
  </si>
  <si>
    <t>Jeni Juniawati Wit</t>
  </si>
  <si>
    <t>Yayasan Damaris Pancasila (pln, posko, pdam RM)</t>
  </si>
  <si>
    <t>Yayasan Damaris Pancasila ongkir kursi roda Situbondo, Sulawesi</t>
  </si>
  <si>
    <t>Netty Diana Aruan</t>
  </si>
  <si>
    <t>Yayasan Damaris Pancasila (pelunasan sewa RM 2026-2027)</t>
  </si>
  <si>
    <t>Bobby Rudolf Sihi</t>
  </si>
  <si>
    <t>Yayasan Damaris Pancasila (PLN RM) (600 porsi)</t>
  </si>
  <si>
    <t>Lo Tjwan Lam</t>
  </si>
  <si>
    <t>Roshinta Maysi Pan</t>
  </si>
  <si>
    <t>Transfer or Via Ibing Bank (1000 EUR)</t>
  </si>
  <si>
    <t>Carla Camelia Rosi</t>
  </si>
  <si>
    <t>Yayasan Damaris Pancasila (Gaji Ipeh, bensin, parkie, iuran rt))</t>
  </si>
  <si>
    <t>Christina Solideo</t>
  </si>
  <si>
    <t>Vira Angelina Sali</t>
  </si>
  <si>
    <t>Rosana Mauratu</t>
  </si>
  <si>
    <t>Yayasan Hagios Embun Pagi</t>
  </si>
  <si>
    <t>Revy Maghriza</t>
  </si>
  <si>
    <t>Franhals Hasudunga</t>
  </si>
  <si>
    <t>Yayasan Damaris Pancasila (600 porsi, gaji ipeh, sopir)</t>
  </si>
  <si>
    <t>Yayasan Damaris Pancasila (Bensin sby, parkir, servis sink rm)</t>
  </si>
  <si>
    <t>Anak Agung Ayu Ang (Ongkir Laptop Dama)</t>
  </si>
  <si>
    <t>Maya Maria Sumampo</t>
  </si>
  <si>
    <t>Eddy Bonor Sinaga</t>
  </si>
  <si>
    <t>Yuliato Siantajani</t>
  </si>
  <si>
    <t>Ali Budi Muljo (Katalis Tune-Up)</t>
  </si>
  <si>
    <t>Nelva Koebar</t>
  </si>
  <si>
    <t>Megawati</t>
  </si>
  <si>
    <t>Yayasan Damaris Pancasila (e toll jkt, 600 porsi)</t>
  </si>
  <si>
    <t>Hanndi Candrawigun</t>
  </si>
  <si>
    <t>Eddy Bonor Sinaga (200 porsi)</t>
  </si>
  <si>
    <t>Nurhayati (100 porsi)</t>
  </si>
  <si>
    <t>Setoran Tunai 0244</t>
  </si>
  <si>
    <t>Yuliana Yuni (100 porsi)</t>
  </si>
  <si>
    <t>Tamaria Sinaga (100 porsi)</t>
  </si>
  <si>
    <t>Ronald Mandolang</t>
  </si>
  <si>
    <t>Elis Tamara</t>
  </si>
  <si>
    <t>Yuly Wati</t>
  </si>
  <si>
    <t>Prastiniwesti</t>
  </si>
  <si>
    <t>Oey Siu Tin</t>
  </si>
  <si>
    <t>Elizabeth Abraham</t>
  </si>
  <si>
    <t>Mulia Rauntua S</t>
  </si>
  <si>
    <t>Abraham Christopher</t>
  </si>
  <si>
    <t>Ali Budi Muljo (RM sby)</t>
  </si>
  <si>
    <t>Fery Tanujaya</t>
  </si>
  <si>
    <t>Dian Suci Anggraen (100 porsi)</t>
  </si>
  <si>
    <t>Sri Mintarti (100 porsi)</t>
  </si>
  <si>
    <t>Saldo per 30 Sep 2025</t>
  </si>
  <si>
    <t>Laporan Keuangan per 31 Oktober 2025</t>
  </si>
  <si>
    <t>200575010,55</t>
  </si>
  <si>
    <t>Saldo per 01 Okt 25</t>
  </si>
  <si>
    <t>Hendrikus Sihaloho</t>
  </si>
  <si>
    <t xml:space="preserve">Suerna </t>
  </si>
  <si>
    <t>Wong Tze Fu</t>
  </si>
  <si>
    <t>Edi Putera Hakim</t>
  </si>
  <si>
    <t>Heri</t>
  </si>
  <si>
    <t>Hardianto</t>
  </si>
  <si>
    <t xml:space="preserve">Marjuni Widjaja </t>
  </si>
  <si>
    <t>Bagas Aji Pratama</t>
  </si>
  <si>
    <t>Jeffry Wijaya</t>
  </si>
  <si>
    <t>Yayasan Damaris Panca - Telkomsel 08111882555</t>
  </si>
  <si>
    <t>Muhammad Ferdie Ar - Gaji, bensin</t>
  </si>
  <si>
    <t>Edo Permadi Eko Ch - Parkir RM</t>
  </si>
  <si>
    <t>Muhammad Ferdie Ar - E Toll Jkt</t>
  </si>
  <si>
    <t>Yefta Halya Nazare - Bensin Sby</t>
  </si>
  <si>
    <t>Manuel Melikunusa</t>
  </si>
  <si>
    <t xml:space="preserve">Firman Sugiarto </t>
  </si>
  <si>
    <t>Johnson Imanuel Pe</t>
  </si>
  <si>
    <t>Shopee</t>
  </si>
  <si>
    <t>Eliya Rusida Ester - Uang duka Lucian Halya Ziven</t>
  </si>
  <si>
    <t>Ferry Christ</t>
  </si>
  <si>
    <t xml:space="preserve">Eliya Rusida Ester </t>
  </si>
  <si>
    <t>Ferry Christi</t>
  </si>
  <si>
    <t>Tommy Herusman hen</t>
  </si>
  <si>
    <t>Inklusi Keuangan N</t>
  </si>
  <si>
    <t>Ramini</t>
  </si>
  <si>
    <t>Muhammad Ferdie Ar - Bensin Jkt</t>
  </si>
  <si>
    <t>Raymond Tololiu wa</t>
  </si>
  <si>
    <t>Tri Djoko</t>
  </si>
  <si>
    <t>S Steven Kurniawan - Persiapan RM Damaris</t>
  </si>
  <si>
    <t>Diakonia eropa</t>
  </si>
  <si>
    <t>Prandeni</t>
  </si>
  <si>
    <t xml:space="preserve">Diakonia </t>
  </si>
  <si>
    <t>Jakarta Utara Erna Agustin S (100 porsi)</t>
  </si>
  <si>
    <t>Muhammad Ferdie Ar - Gaji&amp;bensin</t>
  </si>
  <si>
    <t>Martina (Fifin)</t>
  </si>
  <si>
    <t>Rukminingsih SE (Bunga papan u/Lucian Halya Ziven)</t>
  </si>
  <si>
    <t>Rukminingsih SE (4 Bunga papan u/Lucian Halya Ziven)</t>
  </si>
  <si>
    <t>Berta Yuliana</t>
  </si>
  <si>
    <t>Ali Budi Muljo (Bunga papan u/Lucian Halya Ziven)</t>
  </si>
  <si>
    <t>Setoran transfer</t>
  </si>
  <si>
    <t>Debet Otomatis EUR 1000 FTORT</t>
  </si>
  <si>
    <t>Hagios Internation - Fee Telex</t>
  </si>
  <si>
    <t>Hagios Internation - Fee full AMT</t>
  </si>
  <si>
    <t xml:space="preserve">Hagios Internation - Fee Value TDY </t>
  </si>
  <si>
    <t xml:space="preserve">Yenny - PK </t>
  </si>
  <si>
    <t>Daniel Ari Kristia</t>
  </si>
  <si>
    <t>Yayasan Damaris Panca - 600 porsi</t>
  </si>
  <si>
    <t>Yayasan Damaris Panca - Save Petty cash 1</t>
  </si>
  <si>
    <t>Yayasan Damaris Panca - Bunga duka u/Lucian Halya Ziven)</t>
  </si>
  <si>
    <t xml:space="preserve">Yenny </t>
  </si>
  <si>
    <t>Dandy</t>
  </si>
  <si>
    <t>Yayasan Damaris Panca - Bensin Jkt&amp;Sby,Parkir,Baterei</t>
  </si>
  <si>
    <t>Yayasan Damaris Panca - Gaji &amp; Bensin Sopir Ipei</t>
  </si>
  <si>
    <t>Herman</t>
  </si>
  <si>
    <t>Handja Soerkardiono</t>
  </si>
  <si>
    <t>Sri Hadi sutanto</t>
  </si>
  <si>
    <t>Yayasan Damaris Panca - 600 porsi, Banner</t>
  </si>
  <si>
    <t>Bahal Marpaung SH</t>
  </si>
  <si>
    <t>Drs.Agus Surijant</t>
  </si>
  <si>
    <t>Lie Kristian Darma</t>
  </si>
  <si>
    <t>Sugiharto Holidjaj</t>
  </si>
  <si>
    <t>Lukas Jan Malvin L</t>
  </si>
  <si>
    <t>Timotius Budi Hamz</t>
  </si>
  <si>
    <t>Firda Widyanti poe</t>
  </si>
  <si>
    <t>Yayasan Damaris Panca - 600 porsi, Gaji sopir Ipei</t>
  </si>
  <si>
    <t>Yayasan Damaris Panca - Bensin Jkt&amp;Sby,Parkir,Iklan, remote</t>
  </si>
  <si>
    <t>Artha Rosinta D</t>
  </si>
  <si>
    <t>Hilarus Sriyono</t>
  </si>
  <si>
    <t>Juliana Litasari - Ongkir kursi roda Jkt</t>
  </si>
  <si>
    <t>Yunedi</t>
  </si>
  <si>
    <t>Abraham Christopher - PK</t>
  </si>
  <si>
    <t>Mulia Rauntua S - PK</t>
  </si>
  <si>
    <t>Lindawati - PK</t>
  </si>
  <si>
    <t>Erna Agustin S - PK &amp; Transport</t>
  </si>
  <si>
    <t>Eliya Rusida Ester - PK</t>
  </si>
  <si>
    <t>Irene Karwaty Hasa</t>
  </si>
  <si>
    <t>Okke Makarina</t>
  </si>
  <si>
    <t xml:space="preserve">Ronald Simon Paris </t>
  </si>
  <si>
    <t>Saldo per 31 Okt 2025</t>
  </si>
  <si>
    <t>Laporan Keuangan per 30 November 2025</t>
  </si>
  <si>
    <t>Saldo per 01 Nov 25</t>
  </si>
  <si>
    <t>Yanlie</t>
  </si>
  <si>
    <t>Gopay Dompet Anak Bangsa</t>
  </si>
  <si>
    <t>Susilowati</t>
  </si>
  <si>
    <t>Asian Mawarni</t>
  </si>
  <si>
    <t>Riana Simbung</t>
  </si>
  <si>
    <t>PDAM Kota Surabaya</t>
  </si>
  <si>
    <t>Telkomsel Damaris Pancas</t>
  </si>
  <si>
    <t>Tamaria Sinaga</t>
  </si>
  <si>
    <t>Yuliana Yuni</t>
  </si>
  <si>
    <t>Visi Jaya Indonesia</t>
  </si>
  <si>
    <t>Khoe Heri Setiawan</t>
  </si>
  <si>
    <t>Hari Prasetyono</t>
  </si>
  <si>
    <t>Diakoina</t>
  </si>
  <si>
    <t>Danel Gunardi</t>
  </si>
  <si>
    <t>Sri Mintarti</t>
  </si>
  <si>
    <t>Dian Suci Anggraen</t>
  </si>
  <si>
    <t>Erlanwati Bachtiar</t>
  </si>
  <si>
    <t>Hendriy</t>
  </si>
  <si>
    <t>Kustiyo Adi</t>
  </si>
  <si>
    <t>Stefan Audus Sihi</t>
  </si>
  <si>
    <t>Remittance Trans</t>
  </si>
  <si>
    <t>Veronika Marbun (100 Porsi)</t>
  </si>
  <si>
    <t>Hotmaria Marpaung</t>
  </si>
  <si>
    <t>Mie Lie Sukwi</t>
  </si>
  <si>
    <t>BIaya Transportasi</t>
  </si>
  <si>
    <t>Delly Stefanus</t>
  </si>
  <si>
    <t>Victor Anggiat Par</t>
  </si>
  <si>
    <t>Joannes Sugondo</t>
  </si>
  <si>
    <t>Gihon Bahtera</t>
  </si>
  <si>
    <t>Erna Agustin S (100 porsi)</t>
  </si>
  <si>
    <t>Stevanie</t>
  </si>
  <si>
    <t>Mulia Rauntua</t>
  </si>
  <si>
    <t>Edison Sh Simarmat</t>
  </si>
  <si>
    <t>Megah Irawati</t>
  </si>
  <si>
    <t>Yayasan Damaris Pancasila (600 porsi, bensin sby &amp; jkt)</t>
  </si>
  <si>
    <t>Yayasan DAmaris Pancasila gaji &amp; bensin sopir, parkir &amp; iuran rt)</t>
  </si>
  <si>
    <t>Ratna Wati</t>
  </si>
  <si>
    <t>Maria Kristien B</t>
  </si>
  <si>
    <t>Setoran Tunai 8060</t>
  </si>
  <si>
    <t>Yuwono Widigdo</t>
  </si>
  <si>
    <t>Kartini Kartika SA</t>
  </si>
  <si>
    <t>Lucas Jan Malvin</t>
  </si>
  <si>
    <t>Transfer Or Via Ib (1200 EUR)</t>
  </si>
  <si>
    <t>Daud Roma Andilolo</t>
  </si>
  <si>
    <t>Amelia H. L. Rawung</t>
  </si>
  <si>
    <t>Sih Tur Utomo</t>
  </si>
  <si>
    <t>Sibolga</t>
  </si>
  <si>
    <t>Sherly</t>
  </si>
  <si>
    <t>H Sonny Marpaung</t>
  </si>
  <si>
    <t>Suandi Tanad</t>
  </si>
  <si>
    <t>Milka Sarira</t>
  </si>
  <si>
    <t>Banjir Sibolga</t>
  </si>
  <si>
    <t>Henrik Jose Hardan</t>
  </si>
  <si>
    <t>Asmer Pardosi</t>
  </si>
  <si>
    <t>Kamaluddin Muliawa</t>
  </si>
  <si>
    <t>Suriati</t>
  </si>
  <si>
    <t>Margareta</t>
  </si>
  <si>
    <t>Shindy Paul Soerjo</t>
  </si>
  <si>
    <t>Ong Keng Tjiap</t>
  </si>
  <si>
    <t>Nuryani Wijayanti</t>
  </si>
  <si>
    <t>Venny</t>
  </si>
  <si>
    <t>Soni Saputra</t>
  </si>
  <si>
    <t>Gilbert Winoto</t>
  </si>
  <si>
    <t>Bencana Sumut</t>
  </si>
  <si>
    <t>Anthon P Pasaribu</t>
  </si>
  <si>
    <t>Jevin Junior</t>
  </si>
  <si>
    <t>Susiana Imawati Im</t>
  </si>
  <si>
    <t>Henry Djaja Saputr</t>
  </si>
  <si>
    <t>Lily Mariani Suted</t>
  </si>
  <si>
    <t>Frans Lisi</t>
  </si>
  <si>
    <t>Walujo Soetaman</t>
  </si>
  <si>
    <t>J Noverst Simorang</t>
  </si>
  <si>
    <t>Trisyawati Dra</t>
  </si>
  <si>
    <t>SIbolga</t>
  </si>
  <si>
    <t>Dewu Esterlina Hut</t>
  </si>
  <si>
    <t xml:space="preserve">Wendy Sadikin </t>
  </si>
  <si>
    <t>Yones Yubilia Biri</t>
  </si>
  <si>
    <t>Rani Maria Turalak</t>
  </si>
  <si>
    <t>Go Kok Joeng</t>
  </si>
  <si>
    <t>Anang Chris Tjahja</t>
  </si>
  <si>
    <t>Ristayani</t>
  </si>
  <si>
    <t>Priyono Adi Nugroh</t>
  </si>
  <si>
    <t>Bernadus Noweng</t>
  </si>
  <si>
    <t>Ektin Or Robertus</t>
  </si>
  <si>
    <t>Maruli Siregar</t>
  </si>
  <si>
    <t>Meiyani</t>
  </si>
  <si>
    <t>Deddy Christianto</t>
  </si>
  <si>
    <t>Annisa Shafinah Ra</t>
  </si>
  <si>
    <t>Subur Mulyono</t>
  </si>
  <si>
    <t>Edy Anthony</t>
  </si>
  <si>
    <t>Soebianto Soentoro</t>
  </si>
  <si>
    <t>Martha Pujiastuty</t>
  </si>
  <si>
    <t>Andy</t>
  </si>
  <si>
    <t>Eddy Sutrisno</t>
  </si>
  <si>
    <t>Siti Nuryamah</t>
  </si>
  <si>
    <t>Maria Kristine Dev</t>
  </si>
  <si>
    <t>Elki</t>
  </si>
  <si>
    <t>Yussy Christian Ar</t>
  </si>
  <si>
    <t>Felicia Beatrice S</t>
  </si>
  <si>
    <t>Joel Peterson Dama</t>
  </si>
  <si>
    <t>Marihot Dongan Mar</t>
  </si>
  <si>
    <t>Jojo Sutanto</t>
  </si>
  <si>
    <t>Yayasan Damaris Pancasila (pk abraham, mulia, linda, erna, eliya)</t>
  </si>
  <si>
    <t>Yayasan Damaris Pancasila (600 porsi) start harga 18k</t>
  </si>
  <si>
    <t>Yayasan Damaris Pancasila (Gaji &amp; besin ipeh, sby &amp; jkt parkir)</t>
  </si>
  <si>
    <t>Meri</t>
  </si>
  <si>
    <t>Steven</t>
  </si>
  <si>
    <t>Hezron Yosua</t>
  </si>
  <si>
    <t>Ido Akbar</t>
  </si>
  <si>
    <t>Gunawan Sastrowino</t>
  </si>
  <si>
    <t>Adelina Rosmeri</t>
  </si>
  <si>
    <t>Pratiwi Chandra</t>
  </si>
  <si>
    <t>Pither Parantean</t>
  </si>
  <si>
    <t>Mariati</t>
  </si>
  <si>
    <t>Nughrahani Kartikas</t>
  </si>
  <si>
    <t>Yusup Argoanto</t>
  </si>
  <si>
    <t>Tjong Fie JIn</t>
  </si>
  <si>
    <t>Ofy Siahaan</t>
  </si>
  <si>
    <t>Supong Wahiman</t>
  </si>
  <si>
    <t>Henokh Arief</t>
  </si>
  <si>
    <t>Idawati</t>
  </si>
  <si>
    <t>sibolga</t>
  </si>
  <si>
    <t>I Gusting Komang Sua</t>
  </si>
  <si>
    <t>Stefanus Ishac</t>
  </si>
  <si>
    <t>Stevanus Parlindun</t>
  </si>
  <si>
    <t>Betty Ully Indria</t>
  </si>
  <si>
    <t>Imelda E Baktiana</t>
  </si>
  <si>
    <t>Mesa Renko RIo Sih</t>
  </si>
  <si>
    <t>Wartono</t>
  </si>
  <si>
    <t>Hendra Gunawan</t>
  </si>
  <si>
    <t>Jimmy</t>
  </si>
  <si>
    <t>Arrhenius</t>
  </si>
  <si>
    <t>Rachmawati S</t>
  </si>
  <si>
    <t>A Halid Wahyudi</t>
  </si>
  <si>
    <t>Hermanto</t>
  </si>
  <si>
    <t>Sutiono Suprapto</t>
  </si>
  <si>
    <t>Joston Sitohang</t>
  </si>
  <si>
    <t>Saldo per 30 Nov 2025</t>
  </si>
  <si>
    <t>Saldo Akhir Bersih</t>
  </si>
  <si>
    <t>Laporan Keuangan per 31 Desember 2025</t>
  </si>
  <si>
    <t>Remelly Mawanti Gu</t>
  </si>
  <si>
    <t>Hendy Stevan (Sibolga)</t>
  </si>
  <si>
    <t>Tri Hermawan (Sibolga)</t>
  </si>
  <si>
    <t>Edy Rijanto</t>
  </si>
  <si>
    <t>Michael Suwono (Sibolga)</t>
  </si>
  <si>
    <t>Jeffry AHL Tobing (Sibolga)</t>
  </si>
  <si>
    <t>Niniek Chandrawati</t>
  </si>
  <si>
    <t>Tetty Sitompul BSC</t>
  </si>
  <si>
    <t xml:space="preserve">Faliawati Sukowijo </t>
  </si>
  <si>
    <t>Ellen Solichin</t>
  </si>
  <si>
    <t>Batari Siahaan</t>
  </si>
  <si>
    <t>Sentos</t>
  </si>
  <si>
    <t>Vera Christian</t>
  </si>
  <si>
    <t>Elieser Sitompul</t>
  </si>
  <si>
    <t>Fernando Sitorus S</t>
  </si>
  <si>
    <t>Benito Leedjadiput</t>
  </si>
  <si>
    <t>Nerliana Pakpahan</t>
  </si>
  <si>
    <t>Maria Rahayuningsi</t>
  </si>
  <si>
    <t>Tommy Hosea</t>
  </si>
  <si>
    <t>Dewi Riani Tedja</t>
  </si>
  <si>
    <t>John Gunardi</t>
  </si>
  <si>
    <t>Tonny Harun</t>
  </si>
  <si>
    <t>Agus Yusuf Hidayat</t>
  </si>
  <si>
    <t>Edfriesz Melchised</t>
  </si>
  <si>
    <t>Ristianti Effendy</t>
  </si>
  <si>
    <t>Liem Sugeng</t>
  </si>
  <si>
    <t>Djuk Pui</t>
  </si>
  <si>
    <t>Fento</t>
  </si>
  <si>
    <t>Hotmaruly</t>
  </si>
  <si>
    <t>Djoko Prasetya Win</t>
  </si>
  <si>
    <t>Jeffry LIm</t>
  </si>
  <si>
    <t>Marhen</t>
  </si>
  <si>
    <t>Olvie Ovanri Eva L</t>
  </si>
  <si>
    <t>Nathan Setia Saput</t>
  </si>
  <si>
    <t>Desi Asiyani</t>
  </si>
  <si>
    <t>Linghoat Saragih</t>
  </si>
  <si>
    <t>Joko Alpiter Lahan</t>
  </si>
  <si>
    <t>Marince</t>
  </si>
  <si>
    <t>Rafael Riyatno</t>
  </si>
  <si>
    <t>Monang Edward Marp</t>
  </si>
  <si>
    <t>Lim Khi Tjin</t>
  </si>
  <si>
    <t>Budi Setiyono</t>
  </si>
  <si>
    <t>Kezia Ester Angel</t>
  </si>
  <si>
    <t>Agusman Jantono Ir</t>
  </si>
  <si>
    <t>Saptono</t>
  </si>
  <si>
    <t>Andrea Hantoro Liw</t>
  </si>
  <si>
    <t>Bhakti Sugiono</t>
  </si>
  <si>
    <t>Danny Sinaga</t>
  </si>
  <si>
    <t>Heski Doso Condro</t>
  </si>
  <si>
    <t>Tanija Rutmiati So</t>
  </si>
  <si>
    <t>Ek Andri</t>
  </si>
  <si>
    <t>Rachmawati S (Ny. Trisna)</t>
  </si>
  <si>
    <t>Markus Atiu</t>
  </si>
  <si>
    <t>Toga Marisi Pasari</t>
  </si>
  <si>
    <t>Suharjo Ranggi</t>
  </si>
  <si>
    <t>Andarias</t>
  </si>
  <si>
    <t>Sri Murdanin</t>
  </si>
  <si>
    <t>Maria Magdalena Do</t>
  </si>
  <si>
    <t>Oh Corrie Delais H</t>
  </si>
  <si>
    <t>Aini</t>
  </si>
  <si>
    <t>Agnhesia Sarah Ink</t>
  </si>
  <si>
    <t>Elly Wihadi</t>
  </si>
  <si>
    <t>Michael Raha</t>
  </si>
  <si>
    <t>Enny Soesilowati</t>
  </si>
  <si>
    <t>Nendang Eko Sulars</t>
  </si>
  <si>
    <t>Yulianud Sugianto</t>
  </si>
  <si>
    <t>Lina Bandiwidjaja</t>
  </si>
  <si>
    <t>Lilyana Hariadi</t>
  </si>
  <si>
    <t>Yulius Pasudi</t>
  </si>
  <si>
    <t>Aprianus Pribumi</t>
  </si>
  <si>
    <t>Hendrik Wisaksana</t>
  </si>
  <si>
    <t>Dwi Suryanti Ssi</t>
  </si>
  <si>
    <t>Yayasan Damaris Pancas - 600 porsi, hotline</t>
  </si>
  <si>
    <t>Bagus Setiyawan Su</t>
  </si>
  <si>
    <t>Emilia</t>
  </si>
  <si>
    <t>Andrew Crystallodi</t>
  </si>
  <si>
    <t>Aris Setiawan Limi</t>
  </si>
  <si>
    <t>Poltak Hutajulu</t>
  </si>
  <si>
    <t>Stefanie Serentak</t>
  </si>
  <si>
    <t>Yongki Gunawan</t>
  </si>
  <si>
    <t>R Haryo Pribadi Ka</t>
  </si>
  <si>
    <t>Jeny Herawati</t>
  </si>
  <si>
    <t>Andreas Brahmantiy</t>
  </si>
  <si>
    <t>Supriati</t>
  </si>
  <si>
    <t>Dody Moeljono</t>
  </si>
  <si>
    <t>Harapan Pardamean</t>
  </si>
  <si>
    <t>Lanni Jurian</t>
  </si>
  <si>
    <t>Taffy Canova Sastr</t>
  </si>
  <si>
    <t>Julianti Hidajat</t>
  </si>
  <si>
    <t>Anton Purnomo Part</t>
  </si>
  <si>
    <t>Edy Siswanto</t>
  </si>
  <si>
    <t>Agus Mulyono</t>
  </si>
  <si>
    <t>Elena Tjia</t>
  </si>
  <si>
    <t>Maria Theresia Wid</t>
  </si>
  <si>
    <t>Ener Hutagalung</t>
  </si>
  <si>
    <t>Aripin Susanti Or (Klinik ANS Bojonegoro)</t>
  </si>
  <si>
    <t>Sutrisna Wijana</t>
  </si>
  <si>
    <t>Didiet Suyatno</t>
  </si>
  <si>
    <t>Poniyah</t>
  </si>
  <si>
    <t>Elly Gunawan</t>
  </si>
  <si>
    <t>Ir.Ardi Halim</t>
  </si>
  <si>
    <t>Silvia Dewi Wijaya</t>
  </si>
  <si>
    <t>Julianto Ganda</t>
  </si>
  <si>
    <t>Aplonia Elteningsi</t>
  </si>
  <si>
    <t>Rudianto Tifen</t>
  </si>
  <si>
    <t>Stefanni Sanjaya S</t>
  </si>
  <si>
    <t>Eva Fridiany Ramla</t>
  </si>
  <si>
    <t>Gema Argita</t>
  </si>
  <si>
    <t>Budi Suryadi Tjand</t>
  </si>
  <si>
    <t>Edi Tang</t>
  </si>
  <si>
    <t>Agnes Wini Rares</t>
  </si>
  <si>
    <t>Mian Turnip</t>
  </si>
  <si>
    <t>Esther Bone</t>
  </si>
  <si>
    <t>Theresiana Heny So</t>
  </si>
  <si>
    <t>Elmie Jasin</t>
  </si>
  <si>
    <t>Imelda Carollina T</t>
  </si>
  <si>
    <t>Fenny Lia Lestari</t>
  </si>
  <si>
    <t>Yesti M Gultom SH</t>
  </si>
  <si>
    <t xml:space="preserve">Edwin David Pangka </t>
  </si>
  <si>
    <t>Liong Sukmawati Ch</t>
  </si>
  <si>
    <t>Deo Josh Bassia</t>
  </si>
  <si>
    <t>Ayu Wulandari</t>
  </si>
  <si>
    <t>Bambang Irawan</t>
  </si>
  <si>
    <t>Davis H J S Pohan</t>
  </si>
  <si>
    <t>Tjuan Hong</t>
  </si>
  <si>
    <t>Edward Sanda</t>
  </si>
  <si>
    <t>Liak Hia</t>
  </si>
  <si>
    <t>Hanny Susanti Anug</t>
  </si>
  <si>
    <t>Marulitua Erwin S</t>
  </si>
  <si>
    <t>Nico Arison</t>
  </si>
  <si>
    <t>Aneke Ripta Rondon</t>
  </si>
  <si>
    <t>Candra Putra</t>
  </si>
  <si>
    <t>Mangatur Nababan</t>
  </si>
  <si>
    <t>Murjiyono</t>
  </si>
  <si>
    <t>p. Tobing</t>
  </si>
  <si>
    <t>Marthalena Tambuna</t>
  </si>
  <si>
    <t>Kwee Swie Jong</t>
  </si>
  <si>
    <t>Yayasan Damaris Pancas - 500 porsi, PLN,PDAM</t>
  </si>
  <si>
    <t>Susila Kusmaningsi</t>
  </si>
  <si>
    <t>Hadi Joelianto</t>
  </si>
  <si>
    <t>Wan Ie Gunawan/ Tje</t>
  </si>
  <si>
    <t>Reinaldo Fanuel Ar</t>
  </si>
  <si>
    <t>Jeffrey Suryadi</t>
  </si>
  <si>
    <t>Sukarno Yoseph</t>
  </si>
  <si>
    <t>Tresia Tansia</t>
  </si>
  <si>
    <t>Tetty Ria Aritonan</t>
  </si>
  <si>
    <t>Inklusi Keuangan</t>
  </si>
  <si>
    <t>Setoran tunai 5090</t>
  </si>
  <si>
    <t>Dr.Nunik Elizabeth</t>
  </si>
  <si>
    <t>Eko Saputro</t>
  </si>
  <si>
    <t>Desi Pato</t>
  </si>
  <si>
    <t>Achmad Suhardi</t>
  </si>
  <si>
    <t>Evantopandoramanal</t>
  </si>
  <si>
    <t>Edy Supriono</t>
  </si>
  <si>
    <t>Harry Christophel P</t>
  </si>
  <si>
    <t>Pittori Salomo Sit</t>
  </si>
  <si>
    <t>Emmy Listior</t>
  </si>
  <si>
    <t>Hendra Juni Yardi</t>
  </si>
  <si>
    <t>Imam Budiono</t>
  </si>
  <si>
    <t>Stephanus Frengky</t>
  </si>
  <si>
    <t>Kalep Hasan</t>
  </si>
  <si>
    <t>Yayasan Damaris Pancas - 600 porsi, bensin Jkt-Sby</t>
  </si>
  <si>
    <t>Yayasan Damaris Pancas - Parkir, Gaji&amp;Bensin Ipeh</t>
  </si>
  <si>
    <t>Yayasan Damaris Pancas - Peralatan Multimedia</t>
  </si>
  <si>
    <t>Olivia Dian Ardiat</t>
  </si>
  <si>
    <t>Suatan Michae</t>
  </si>
  <si>
    <t>Regina Heidy P</t>
  </si>
  <si>
    <t>Mariane</t>
  </si>
  <si>
    <t>DIakonia - Koinonia</t>
  </si>
  <si>
    <t>Henny Erika In</t>
  </si>
  <si>
    <t>Dameriah Simatupang</t>
  </si>
  <si>
    <t>Rachmawati S (Beby Silvana)</t>
  </si>
  <si>
    <t>Vera Panjaitan</t>
  </si>
  <si>
    <t>Mety Daungga</t>
  </si>
  <si>
    <t>Juang Ariando Sora</t>
  </si>
  <si>
    <t>Sudinah</t>
  </si>
  <si>
    <t>Yayasan Damaris Pancasila (600 porsi, E Toll Jkt)</t>
  </si>
  <si>
    <t>Jatmiko Marsetiant</t>
  </si>
  <si>
    <t>Judi Rahmawati T N</t>
  </si>
  <si>
    <t>Mia Monica Ayu Put (Sansan dan Mia)</t>
  </si>
  <si>
    <t>Yayasan Damaris Pancasila - 600 porsi</t>
  </si>
  <si>
    <t>Grace Cornelia</t>
  </si>
  <si>
    <t>Prasetya ST (6 pcs Banner)</t>
  </si>
  <si>
    <t>Erick Albert Simbo</t>
  </si>
  <si>
    <t>Ardila Nur Puspasa</t>
  </si>
  <si>
    <t>Yayasan Damaris Panca-600 porsi, parkir,bensin SBY-JKT</t>
  </si>
  <si>
    <t>Yayasan Damaris Panca - Gaji&amp;Bensin Ipeh</t>
  </si>
  <si>
    <t>Lie Wan Phing</t>
  </si>
  <si>
    <t>Artha Rosinta</t>
  </si>
  <si>
    <t>Keke Surya</t>
  </si>
  <si>
    <t>Tjong Siat jin</t>
  </si>
  <si>
    <t>Traveloka</t>
  </si>
  <si>
    <t>Plangkaraya Semi M - DP Biscuit Bantuan bencana</t>
  </si>
  <si>
    <t>Sumatra Utama Ind - DP Susu Ultra</t>
  </si>
  <si>
    <t>Yayasan Damaris Panca - 1200 nasi, tiket pesawat</t>
  </si>
  <si>
    <t>Ali Budi Muljo - Transportasi &amp; Distribusi Sumatra</t>
  </si>
  <si>
    <t>Ir. Edi Krisjanto M</t>
  </si>
  <si>
    <t>Setoran tunai 0025</t>
  </si>
  <si>
    <t>Schanaz Purnama</t>
  </si>
  <si>
    <t>Sumatra Utama Ind - Pelunasan Susu Ultra</t>
  </si>
  <si>
    <t>Plangkaraya Semi M - Pelunasan  Biscuit Bantuan bencana</t>
  </si>
  <si>
    <t>Basok Fatahudin</t>
  </si>
  <si>
    <t>Muhammad Faisal AL - Armada bantuan Lhokseumawe</t>
  </si>
  <si>
    <t>Ali Budi Muljo - Armada bantuan ke Tarutung</t>
  </si>
  <si>
    <t>Yohana Wirastini</t>
  </si>
  <si>
    <t>Dompat Anak Bangsa</t>
  </si>
  <si>
    <t>Mulia Rauntua S - Uang transport bantuan bencana</t>
  </si>
  <si>
    <t>Sahat Parulian Hut</t>
  </si>
  <si>
    <t>Biaya Transfer - Sahat Parulian Hut</t>
  </si>
  <si>
    <t>Sisca Halim</t>
  </si>
  <si>
    <t>Yayasan Damaris Panca-Gaji&amp; bensin Ipe, Iuran&amp;sedekah</t>
  </si>
  <si>
    <t>Yayasan Damaris Panca-Bensin Sby&amp;Jkt, parkir RM &amp; mobil</t>
  </si>
  <si>
    <t>Royke Rampangajow</t>
  </si>
  <si>
    <t>Ariel Ezra T</t>
  </si>
  <si>
    <t>Cantika Maha Asri</t>
  </si>
  <si>
    <t>Setoran tunai 0244</t>
  </si>
  <si>
    <t>Gunawan Widjaja</t>
  </si>
  <si>
    <t>Andrea Angelina (Yenny Karya Surya)</t>
  </si>
  <si>
    <t>Natallia Nurman Rif</t>
  </si>
  <si>
    <t>Yayasan Damaris Panca-PK Erna,Nda,Eliya,Abram,Mulia,Ipe</t>
  </si>
  <si>
    <t xml:space="preserve">Apul Siahaan </t>
  </si>
  <si>
    <t>Junaedi Pangestu</t>
  </si>
  <si>
    <t>Norlando T C Yobe</t>
  </si>
  <si>
    <t>Budi Santoso</t>
  </si>
  <si>
    <t>Robert William Tob</t>
  </si>
  <si>
    <t>Merry Elim ( Kel.Koes)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</si>
</sst>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&quot;Rp&quot;* #,##0.00_-;\-&quot;Rp&quot;* #,##0.00_-;_-&quot;Rp&quot;* &quot;-&quot;??_-;_-@"/>
    <numFmt numFmtId="165" formatCode="_-&quot;Rp&quot;* #,##0.00_-;\-&quot;Rp&quot;* #,##0.00_-;_-&quot;Rp&quot;* &quot;-&quot;_-;_-@"/>
    <numFmt numFmtId="166" formatCode="mmmm&quot; &quot;d&quot;, &quot;yyyy"/>
    <numFmt numFmtId="167" formatCode="_(* #,##0.00_);_(* \(#,##0.00\);_(* &quot;-&quot;??_);_(@_)"/>
    <numFmt numFmtId="168" formatCode="d-mmm-yy"/>
    <numFmt numFmtId="169" formatCode="[$Rp]#,##0.00"/>
    <numFmt numFmtId="170" formatCode="&quot;Rp&quot;#,##0"/>
  </numFmts>
  <fonts count="40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color theme="1"/>
      <name val="Calibri"/>
      <scheme val="minor"/>
    </font>
    <font>
      <b/>
      <sz val="11.0"/>
      <color theme="1"/>
      <name val="Calibri"/>
    </font>
    <font>
      <sz val="11.0"/>
      <color rgb="FF00B050"/>
      <name val="Calibri"/>
    </font>
    <font>
      <sz val="11.0"/>
      <color rgb="FF000000"/>
      <name val="Calibri"/>
    </font>
    <font>
      <sz val="11.0"/>
      <color rgb="FF00B0F0"/>
      <name val="Calibri"/>
    </font>
    <font>
      <sz val="11.0"/>
      <color rgb="FFFF0000"/>
      <name val="Calibri"/>
    </font>
    <font>
      <b/>
      <sz val="11.0"/>
      <color rgb="FF00B050"/>
      <name val="Calibri"/>
    </font>
    <font>
      <b/>
      <sz val="11.0"/>
      <color rgb="FF0070C0"/>
      <name val="Calibri"/>
    </font>
    <font>
      <b/>
      <sz val="11.0"/>
      <color rgb="FF7030A0"/>
      <name val="Calibri"/>
    </font>
    <font>
      <b/>
      <sz val="11.0"/>
      <color rgb="FFFFFFFF"/>
      <name val="Calibri"/>
    </font>
    <font>
      <b/>
      <sz val="11.0"/>
      <color rgb="FFFFC000"/>
      <name val="Calibri"/>
    </font>
    <font>
      <b/>
      <sz val="11.0"/>
      <color rgb="FF4472C4"/>
      <name val="Calibri"/>
    </font>
    <font>
      <sz val="9.0"/>
      <color rgb="FFFF0000"/>
      <name val="Calibri"/>
    </font>
    <font>
      <b/>
      <sz val="11.0"/>
      <color rgb="FFC00000"/>
      <name val="Calibri"/>
    </font>
    <font>
      <b/>
      <sz val="11.0"/>
      <color rgb="FFFF0000"/>
      <name val="Calibri"/>
    </font>
    <font>
      <b/>
      <i/>
      <sz val="11.0"/>
      <color rgb="FF002060"/>
      <name val="Calibri"/>
    </font>
    <font>
      <b/>
      <sz val="11.0"/>
      <color rgb="FF00823B"/>
      <name val="Calibri"/>
    </font>
    <font>
      <sz val="10.0"/>
      <color theme="1"/>
      <name val="Calibri"/>
    </font>
    <font>
      <sz val="8.0"/>
      <color rgb="FFC00000"/>
      <name val="Calibri"/>
    </font>
    <font>
      <b/>
      <sz val="8.0"/>
      <color theme="1"/>
      <name val="Calibri"/>
    </font>
    <font>
      <sz val="14.0"/>
      <color theme="1"/>
      <name val="Calibri"/>
      <scheme val="minor"/>
    </font>
    <font>
      <sz val="14.0"/>
      <color theme="1"/>
      <name val="Calibri"/>
    </font>
    <font>
      <sz val="14.0"/>
      <color rgb="FF000000"/>
      <name val="Verdana"/>
    </font>
    <font>
      <b/>
      <sz val="11.0"/>
      <color theme="8"/>
      <name val="Calibri"/>
    </font>
    <font>
      <sz val="14.0"/>
      <color theme="1"/>
      <name val="Verdana"/>
    </font>
    <font>
      <sz val="14.0"/>
      <color rgb="FF000000"/>
      <name val="&quot;Times New Roman&quot;"/>
    </font>
    <font>
      <b/>
      <sz val="11.0"/>
      <color rgb="FF000000"/>
      <name val="Calibri"/>
    </font>
    <font>
      <sz val="7.0"/>
      <color theme="1"/>
      <name val="Verdana"/>
    </font>
    <font>
      <color rgb="FF000000"/>
      <name val="&quot;Times New Roman&quot;"/>
    </font>
    <font>
      <sz val="7.0"/>
      <color rgb="FF000000"/>
      <name val="Verdana"/>
    </font>
    <font>
      <b/>
      <sz val="11.0"/>
      <color rgb="FFED7D31"/>
      <name val="Calibri"/>
    </font>
    <font>
      <b/>
      <sz val="11.0"/>
      <color theme="5"/>
      <name val="Calibri"/>
    </font>
    <font>
      <sz val="9.0"/>
      <color theme="1"/>
      <name val="Calibri"/>
    </font>
    <font>
      <b/>
      <sz val="11.0"/>
      <color rgb="FF155315"/>
      <name val="Calibri"/>
    </font>
    <font>
      <b/>
      <sz val="11.0"/>
      <color rgb="FF002060"/>
      <name val="Calibri"/>
    </font>
    <font>
      <sz val="11.0"/>
      <color rgb="FF00206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right/>
      <top/>
      <bottom/>
    </border>
    <border>
      <top style="double">
        <color rgb="FF000000"/>
      </top>
    </border>
    <border>
      <right style="thin">
        <color rgb="FF000000"/>
      </right>
      <bottom style="double">
        <color rgb="FF000000"/>
      </bottom>
    </border>
    <border>
      <right style="thin">
        <color rgb="FF000000"/>
      </right>
    </border>
    <border>
      <left style="thin">
        <color rgb="FF000000"/>
      </left>
      <bottom style="double">
        <color rgb="FF000000"/>
      </bottom>
    </border>
  </borders>
  <cellStyleXfs count="1">
    <xf borderId="0" fillId="0" fontId="0" numFmtId="0" applyAlignment="1" applyFont="1"/>
  </cellStyleXfs>
  <cellXfs count="20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1" numFmtId="0" xfId="0" applyAlignment="1" applyFont="1">
      <alignment readingOrder="0"/>
    </xf>
    <xf borderId="1" fillId="2" fontId="3" numFmtId="0" xfId="0" applyAlignment="1" applyBorder="1" applyFill="1" applyFont="1">
      <alignment horizontal="center" vertical="center"/>
    </xf>
    <xf borderId="1" fillId="2" fontId="3" numFmtId="164" xfId="0" applyAlignment="1" applyBorder="1" applyFont="1" applyNumberFormat="1">
      <alignment horizontal="center" vertical="center"/>
    </xf>
    <xf borderId="0" fillId="0" fontId="4" numFmtId="164" xfId="0" applyFont="1" applyNumberFormat="1"/>
    <xf borderId="1" fillId="3" fontId="3" numFmtId="0" xfId="0" applyAlignment="1" applyBorder="1" applyFill="1" applyFont="1">
      <alignment horizontal="center" vertical="center"/>
    </xf>
    <xf borderId="1" fillId="3" fontId="3" numFmtId="164" xfId="0" applyAlignment="1" applyBorder="1" applyFont="1" applyNumberFormat="1">
      <alignment horizontal="center" vertical="center"/>
    </xf>
    <xf borderId="0" fillId="0" fontId="2" numFmtId="0" xfId="0" applyFont="1"/>
    <xf borderId="1" fillId="0" fontId="5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0" fillId="0" fontId="5" numFmtId="165" xfId="0" applyAlignment="1" applyFont="1" applyNumberFormat="1">
      <alignment readingOrder="0"/>
    </xf>
    <xf borderId="1" fillId="0" fontId="5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right" vertical="center"/>
    </xf>
    <xf borderId="1" fillId="0" fontId="2" numFmtId="166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164" xfId="0" applyBorder="1" applyFont="1" applyNumberFormat="1"/>
    <xf borderId="0" fillId="0" fontId="4" numFmtId="0" xfId="0" applyAlignment="1" applyFont="1">
      <alignment readingOrder="0"/>
    </xf>
    <xf borderId="0" fillId="0" fontId="6" numFmtId="0" xfId="0" applyAlignment="1" applyFont="1">
      <alignment readingOrder="0"/>
    </xf>
    <xf borderId="1" fillId="0" fontId="7" numFmtId="0" xfId="0" applyAlignment="1" applyBorder="1" applyFont="1">
      <alignment readingOrder="0" vertical="bottom"/>
    </xf>
    <xf borderId="0" fillId="0" fontId="6" numFmtId="0" xfId="0" applyFont="1"/>
    <xf borderId="0" fillId="0" fontId="8" numFmtId="0" xfId="0" applyFont="1"/>
    <xf borderId="0" fillId="0" fontId="8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167" xfId="0" applyFont="1" applyNumberForma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3" fillId="0" fontId="2" numFmtId="164" xfId="0" applyAlignment="1" applyBorder="1" applyFont="1" applyNumberFormat="1">
      <alignment readingOrder="0"/>
    </xf>
    <xf borderId="3" fillId="0" fontId="2" numFmtId="164" xfId="0" applyBorder="1" applyFont="1" applyNumberFormat="1"/>
    <xf borderId="4" fillId="4" fontId="2" numFmtId="0" xfId="0" applyBorder="1" applyFill="1" applyFont="1"/>
    <xf borderId="5" fillId="0" fontId="2" numFmtId="0" xfId="0" applyBorder="1" applyFont="1"/>
    <xf borderId="5" fillId="0" fontId="5" numFmtId="0" xfId="0" applyBorder="1" applyFont="1"/>
    <xf borderId="5" fillId="0" fontId="5" numFmtId="164" xfId="0" applyBorder="1" applyFont="1" applyNumberFormat="1"/>
    <xf borderId="0" fillId="0" fontId="5" numFmtId="0" xfId="0" applyFont="1"/>
    <xf borderId="0" fillId="0" fontId="5" numFmtId="164" xfId="0" applyFont="1" applyNumberFormat="1"/>
    <xf borderId="0" fillId="0" fontId="9" numFmtId="164" xfId="0" applyFont="1" applyNumberFormat="1"/>
    <xf borderId="0" fillId="0" fontId="5" numFmtId="0" xfId="0" applyAlignment="1" applyFont="1">
      <alignment readingOrder="0"/>
    </xf>
    <xf borderId="1" fillId="0" fontId="2" numFmtId="0" xfId="0" applyAlignment="1" applyBorder="1" applyFont="1">
      <alignment horizontal="left" readingOrder="0" vertical="center"/>
    </xf>
    <xf borderId="1" fillId="0" fontId="5" numFmtId="164" xfId="0" applyAlignment="1" applyBorder="1" applyFont="1" applyNumberFormat="1">
      <alignment horizontal="right" readingOrder="0" vertical="center"/>
    </xf>
    <xf borderId="0" fillId="0" fontId="10" numFmtId="0" xfId="0" applyFont="1"/>
    <xf borderId="0" fillId="0" fontId="11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2" numFmtId="168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1" fillId="2" fontId="13" numFmtId="0" xfId="0" applyAlignment="1" applyBorder="1" applyFont="1">
      <alignment horizontal="center"/>
    </xf>
    <xf borderId="1" fillId="2" fontId="13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right" vertical="bottom"/>
    </xf>
    <xf borderId="1" fillId="5" fontId="2" numFmtId="0" xfId="0" applyBorder="1" applyFill="1" applyFont="1"/>
    <xf borderId="1" fillId="5" fontId="2" numFmtId="164" xfId="0" applyBorder="1" applyFont="1" applyNumberFormat="1"/>
    <xf borderId="1" fillId="0" fontId="2" numFmtId="0" xfId="0" applyBorder="1" applyFont="1"/>
    <xf borderId="1" fillId="0" fontId="5" numFmtId="164" xfId="0" applyAlignment="1" applyBorder="1" applyFont="1" applyNumberFormat="1">
      <alignment horizontal="right"/>
    </xf>
    <xf borderId="1" fillId="0" fontId="2" numFmtId="0" xfId="0" applyAlignment="1" applyBorder="1" applyFont="1">
      <alignment readingOrder="0" vertical="bottom"/>
    </xf>
    <xf borderId="1" fillId="0" fontId="2" numFmtId="164" xfId="0" applyAlignment="1" applyBorder="1" applyFont="1" applyNumberFormat="1">
      <alignment horizontal="right" readingOrder="0" vertical="bottom"/>
    </xf>
    <xf borderId="1" fillId="0" fontId="2" numFmtId="164" xfId="0" applyAlignment="1" applyBorder="1" applyFont="1" applyNumberFormat="1">
      <alignment vertical="bottom"/>
    </xf>
    <xf borderId="0" fillId="0" fontId="2" numFmtId="164" xfId="0" applyAlignment="1" applyFont="1" applyNumberFormat="1">
      <alignment readingOrder="0" vertical="bottom"/>
    </xf>
    <xf borderId="0" fillId="0" fontId="2" numFmtId="164" xfId="0" applyAlignment="1" applyFont="1" applyNumberFormat="1">
      <alignment horizontal="right" readingOrder="0" vertical="bottom"/>
    </xf>
    <xf borderId="4" fillId="5" fontId="2" numFmtId="164" xfId="0" applyAlignment="1" applyBorder="1" applyFont="1" applyNumberFormat="1">
      <alignment vertical="bottom"/>
    </xf>
    <xf borderId="4" fillId="5" fontId="11" numFmtId="164" xfId="0" applyAlignment="1" applyBorder="1" applyFont="1" applyNumberFormat="1">
      <alignment vertical="bottom"/>
    </xf>
    <xf borderId="0" fillId="0" fontId="11" numFmtId="164" xfId="0" applyAlignment="1" applyFont="1" applyNumberFormat="1">
      <alignment readingOrder="0" vertical="bottom"/>
    </xf>
    <xf borderId="0" fillId="0" fontId="11" numFmtId="164" xfId="0" applyAlignment="1" applyFont="1" applyNumberFormat="1">
      <alignment vertical="bottom"/>
    </xf>
    <xf borderId="4" fillId="6" fontId="14" numFmtId="164" xfId="0" applyAlignment="1" applyBorder="1" applyFill="1" applyFont="1" applyNumberFormat="1">
      <alignment vertical="bottom"/>
    </xf>
    <xf borderId="1" fillId="0" fontId="2" numFmtId="164" xfId="0" applyAlignment="1" applyBorder="1" applyFont="1" applyNumberFormat="1">
      <alignment horizontal="right" vertical="bottom"/>
    </xf>
    <xf borderId="1" fillId="0" fontId="2" numFmtId="164" xfId="0" applyAlignment="1" applyBorder="1" applyFont="1" applyNumberFormat="1">
      <alignment readingOrder="0" vertical="bottom"/>
    </xf>
    <xf borderId="3" fillId="0" fontId="2" numFmtId="0" xfId="0" applyAlignment="1" applyBorder="1" applyFont="1">
      <alignment readingOrder="0" vertical="bottom"/>
    </xf>
    <xf borderId="3" fillId="0" fontId="2" numFmtId="164" xfId="0" applyAlignment="1" applyBorder="1" applyFont="1" applyNumberFormat="1">
      <alignment horizontal="right" readingOrder="0" vertical="bottom"/>
    </xf>
    <xf borderId="3" fillId="0" fontId="2" numFmtId="164" xfId="0" applyAlignment="1" applyBorder="1" applyFont="1" applyNumberFormat="1">
      <alignment vertical="bottom"/>
    </xf>
    <xf borderId="0" fillId="0" fontId="15" numFmtId="164" xfId="0" applyAlignment="1" applyFont="1" applyNumberFormat="1">
      <alignment readingOrder="0" vertical="bottom"/>
    </xf>
    <xf borderId="3" fillId="0" fontId="2" numFmtId="164" xfId="0" applyAlignment="1" applyBorder="1" applyFont="1" applyNumberFormat="1">
      <alignment horizontal="right" vertical="bottom"/>
    </xf>
    <xf borderId="3" fillId="0" fontId="2" numFmtId="164" xfId="0" applyAlignment="1" applyBorder="1" applyFont="1" applyNumberFormat="1">
      <alignment readingOrder="0" vertical="bottom"/>
    </xf>
    <xf borderId="0" fillId="0" fontId="15" numFmtId="164" xfId="0" applyAlignment="1" applyFont="1" applyNumberFormat="1">
      <alignment vertical="bottom"/>
    </xf>
    <xf borderId="5" fillId="0" fontId="2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5" fillId="0" fontId="5" numFmtId="164" xfId="0" applyAlignment="1" applyBorder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vertical="bottom"/>
    </xf>
    <xf borderId="0" fillId="0" fontId="16" numFmtId="164" xfId="0" applyAlignment="1" applyFont="1" applyNumberFormat="1">
      <alignment vertical="bottom"/>
    </xf>
    <xf borderId="0" fillId="0" fontId="5" numFmtId="0" xfId="0" applyAlignment="1" applyFont="1">
      <alignment readingOrder="0" vertical="bottom"/>
    </xf>
    <xf borderId="1" fillId="0" fontId="5" numFmtId="169" xfId="0" applyAlignment="1" applyBorder="1" applyFont="1" applyNumberFormat="1">
      <alignment horizontal="right" vertical="center"/>
    </xf>
    <xf borderId="0" fillId="0" fontId="2" numFmtId="164" xfId="0" applyAlignment="1" applyFont="1" applyNumberFormat="1">
      <alignment readingOrder="0"/>
    </xf>
    <xf borderId="4" fillId="3" fontId="14" numFmtId="0" xfId="0" applyBorder="1" applyFont="1"/>
    <xf borderId="0" fillId="0" fontId="17" numFmtId="0" xfId="0" applyFont="1"/>
    <xf borderId="4" fillId="3" fontId="11" numFmtId="0" xfId="0" applyBorder="1" applyFont="1"/>
    <xf borderId="0" fillId="0" fontId="18" numFmtId="0" xfId="0" applyFont="1"/>
    <xf borderId="0" fillId="0" fontId="1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9" numFmtId="0" xfId="0" applyFont="1"/>
    <xf borderId="1" fillId="0" fontId="2" numFmtId="166" xfId="0" applyBorder="1" applyFont="1" applyNumberFormat="1"/>
    <xf borderId="0" fillId="0" fontId="19" numFmtId="0" xfId="0" applyFont="1"/>
    <xf borderId="0" fillId="0" fontId="15" numFmtId="0" xfId="0" applyAlignment="1" applyFont="1">
      <alignment readingOrder="0"/>
    </xf>
    <xf borderId="0" fillId="0" fontId="20" numFmtId="0" xfId="0" applyFont="1"/>
    <xf borderId="0" fillId="0" fontId="20" numFmtId="0" xfId="0" applyAlignment="1" applyFont="1">
      <alignment readingOrder="0"/>
    </xf>
    <xf borderId="3" fillId="0" fontId="21" numFmtId="164" xfId="0" applyAlignment="1" applyBorder="1" applyFont="1" applyNumberFormat="1">
      <alignment readingOrder="0"/>
    </xf>
    <xf borderId="0" fillId="0" fontId="16" numFmtId="164" xfId="0" applyFont="1" applyNumberFormat="1"/>
    <xf borderId="0" fillId="0" fontId="21" numFmtId="164" xfId="0" applyFont="1" applyNumberFormat="1"/>
    <xf borderId="0" fillId="0" fontId="22" numFmtId="164" xfId="0" applyFont="1" applyNumberFormat="1"/>
    <xf borderId="0" fillId="0" fontId="23" numFmtId="164" xfId="0" applyFont="1" applyNumberFormat="1"/>
    <xf borderId="0" fillId="0" fontId="24" numFmtId="0" xfId="0" applyFont="1"/>
    <xf borderId="0" fillId="0" fontId="25" numFmtId="0" xfId="0" applyFont="1"/>
    <xf borderId="0" fillId="0" fontId="25" numFmtId="0" xfId="0" applyAlignment="1" applyFont="1">
      <alignment horizontal="right" vertical="center"/>
    </xf>
    <xf borderId="0" fillId="0" fontId="26" numFmtId="0" xfId="0" applyAlignment="1" applyFont="1">
      <alignment horizontal="right" readingOrder="0" shrinkToFit="0" vertical="top" wrapText="0"/>
    </xf>
    <xf borderId="0" fillId="0" fontId="26" numFmtId="0" xfId="0" applyAlignment="1" applyFont="1">
      <alignment shrinkToFit="0" vertical="top" wrapText="0"/>
    </xf>
    <xf borderId="4" fillId="3" fontId="14" numFmtId="0" xfId="0" applyAlignment="1" applyBorder="1" applyFont="1">
      <alignment readingOrder="0"/>
    </xf>
    <xf borderId="0" fillId="0" fontId="17" numFmtId="0" xfId="0" applyAlignment="1" applyFont="1">
      <alignment readingOrder="0"/>
    </xf>
    <xf borderId="0" fillId="0" fontId="15" numFmtId="0" xfId="0" applyFont="1"/>
    <xf borderId="0" fillId="0" fontId="14" numFmtId="0" xfId="0" applyFont="1"/>
    <xf borderId="0" fillId="0" fontId="27" numFmtId="0" xfId="0" applyFont="1"/>
    <xf borderId="0" fillId="0" fontId="28" numFmtId="0" xfId="0" applyAlignment="1" applyFont="1">
      <alignment horizontal="right" readingOrder="0" vertical="bottom"/>
    </xf>
    <xf borderId="0" fillId="0" fontId="29" numFmtId="0" xfId="0" applyAlignment="1" applyFont="1">
      <alignment vertical="top"/>
    </xf>
    <xf borderId="0" fillId="0" fontId="29" numFmtId="0" xfId="0" applyAlignment="1" applyFont="1">
      <alignment horizontal="right" readingOrder="0" vertical="bottom"/>
    </xf>
    <xf borderId="0" fillId="0" fontId="26" numFmtId="0" xfId="0" applyAlignment="1" applyFont="1">
      <alignment horizontal="right" readingOrder="0" shrinkToFit="0" vertical="bottom" wrapText="0"/>
    </xf>
    <xf borderId="3" fillId="0" fontId="2" numFmtId="165" xfId="0" applyAlignment="1" applyBorder="1" applyFont="1" applyNumberFormat="1">
      <alignment readingOrder="0"/>
    </xf>
    <xf borderId="0" fillId="0" fontId="29" numFmtId="0" xfId="0" applyAlignment="1" applyFont="1">
      <alignment horizontal="left" shrinkToFit="0" vertical="top" wrapText="0"/>
    </xf>
    <xf borderId="0" fillId="0" fontId="2" numFmtId="0" xfId="0" applyAlignment="1" applyFont="1">
      <alignment readingOrder="0"/>
    </xf>
    <xf borderId="0" fillId="0" fontId="29" numFmtId="0" xfId="0" applyAlignment="1" applyFont="1">
      <alignment horizontal="left" vertical="top"/>
    </xf>
    <xf borderId="0" fillId="0" fontId="28" numFmtId="0" xfId="0" applyAlignment="1" applyFont="1">
      <alignment horizontal="right" readingOrder="0" vertical="top"/>
    </xf>
    <xf borderId="0" fillId="0" fontId="29" numFmtId="0" xfId="0" applyAlignment="1" applyFont="1">
      <alignment horizontal="right" readingOrder="0" vertical="top"/>
    </xf>
    <xf borderId="0" fillId="0" fontId="28" numFmtId="0" xfId="0" applyAlignment="1" applyFont="1">
      <alignment readingOrder="0" vertical="top"/>
    </xf>
    <xf borderId="0" fillId="0" fontId="29" numFmtId="0" xfId="0" applyAlignment="1" applyFont="1">
      <alignment readingOrder="0" vertical="top"/>
    </xf>
    <xf borderId="0" fillId="0" fontId="26" numFmtId="0" xfId="0" applyAlignment="1" applyFont="1">
      <alignment readingOrder="0" shrinkToFit="0" vertical="top" wrapText="0"/>
    </xf>
    <xf borderId="6" fillId="0" fontId="2" numFmtId="0" xfId="0" applyBorder="1" applyFont="1"/>
    <xf borderId="7" fillId="0" fontId="2" numFmtId="0" xfId="0" applyBorder="1" applyFont="1"/>
    <xf borderId="8" fillId="0" fontId="5" numFmtId="0" xfId="0" applyBorder="1" applyFont="1"/>
    <xf borderId="9" fillId="0" fontId="5" numFmtId="164" xfId="0" applyBorder="1" applyFont="1" applyNumberFormat="1"/>
    <xf borderId="0" fillId="0" fontId="30" numFmtId="0" xfId="0" applyAlignment="1" applyFont="1">
      <alignment readingOrder="0"/>
    </xf>
    <xf borderId="0" fillId="0" fontId="28" numFmtId="0" xfId="0" applyAlignment="1" applyFont="1">
      <alignment vertical="bottom"/>
    </xf>
    <xf borderId="0" fillId="0" fontId="31" numFmtId="0" xfId="0" applyAlignment="1" applyFont="1">
      <alignment vertical="bottom"/>
    </xf>
    <xf borderId="0" fillId="0" fontId="26" numFmtId="0" xfId="0" applyAlignment="1" applyFont="1">
      <alignment horizontal="right" shrinkToFit="0" vertical="top" wrapText="0"/>
    </xf>
    <xf borderId="0" fillId="0" fontId="32" numFmtId="0" xfId="0" applyAlignment="1" applyFont="1">
      <alignment vertical="bottom"/>
    </xf>
    <xf borderId="0" fillId="0" fontId="33" numFmtId="0" xfId="0" applyAlignment="1" applyFont="1">
      <alignment shrinkToFit="0" vertical="top" wrapText="0"/>
    </xf>
    <xf borderId="0" fillId="0" fontId="2" numFmtId="0" xfId="0" applyFont="1"/>
    <xf borderId="1" fillId="0" fontId="2" numFmtId="164" xfId="0" applyAlignment="1" applyBorder="1" applyFont="1" applyNumberFormat="1">
      <alignment horizontal="right" readingOrder="0" vertical="center"/>
    </xf>
    <xf borderId="1" fillId="0" fontId="7" numFmtId="164" xfId="0" applyAlignment="1" applyBorder="1" applyFont="1" applyNumberFormat="1">
      <alignment horizontal="right" readingOrder="0" shrinkToFit="0" vertical="top" wrapText="0"/>
    </xf>
    <xf borderId="1" fillId="0" fontId="7" numFmtId="164" xfId="0" applyAlignment="1" applyBorder="1" applyFont="1" applyNumberFormat="1">
      <alignment shrinkToFit="0" vertical="top" wrapText="0"/>
    </xf>
    <xf borderId="10" fillId="3" fontId="14" numFmtId="0" xfId="0" applyBorder="1" applyFont="1"/>
    <xf borderId="10" fillId="3" fontId="34" numFmtId="0" xfId="0" applyAlignment="1" applyBorder="1" applyFont="1">
      <alignment readingOrder="0"/>
    </xf>
    <xf borderId="1" fillId="0" fontId="7" numFmtId="164" xfId="0" applyAlignment="1" applyBorder="1" applyFont="1" applyNumberFormat="1">
      <alignment horizontal="left" shrinkToFit="0" vertical="top" wrapText="0"/>
    </xf>
    <xf borderId="1" fillId="0" fontId="2" numFmtId="164" xfId="0" applyAlignment="1" applyBorder="1" applyFont="1" applyNumberFormat="1">
      <alignment horizontal="right" readingOrder="0" vertical="top"/>
    </xf>
    <xf borderId="1" fillId="0" fontId="2" numFmtId="164" xfId="0" applyAlignment="1" applyBorder="1" applyFont="1" applyNumberFormat="1">
      <alignment vertical="top"/>
    </xf>
    <xf borderId="1" fillId="0" fontId="7" numFmtId="164" xfId="0" applyAlignment="1" applyBorder="1" applyFont="1" applyNumberFormat="1">
      <alignment horizontal="right" readingOrder="0" vertical="top"/>
    </xf>
    <xf borderId="1" fillId="0" fontId="7" numFmtId="164" xfId="0" applyAlignment="1" applyBorder="1" applyFont="1" applyNumberFormat="1">
      <alignment vertical="top"/>
    </xf>
    <xf borderId="11" fillId="0" fontId="2" numFmtId="0" xfId="0" applyBorder="1" applyFont="1"/>
    <xf borderId="1" fillId="0" fontId="7" numFmtId="164" xfId="0" applyAlignment="1" applyBorder="1" applyFont="1" applyNumberFormat="1">
      <alignment horizontal="left" shrinkToFit="0" vertical="top" wrapText="0"/>
    </xf>
    <xf borderId="1" fillId="0" fontId="7" numFmtId="164" xfId="0" applyAlignment="1" applyBorder="1" applyFont="1" applyNumberFormat="1">
      <alignment horizontal="right" readingOrder="0" shrinkToFit="0" vertical="top" wrapText="0"/>
    </xf>
    <xf borderId="1" fillId="0" fontId="7" numFmtId="164" xfId="0" applyAlignment="1" applyBorder="1" applyFont="1" applyNumberFormat="1">
      <alignment shrinkToFit="0" vertical="top" wrapText="0"/>
    </xf>
    <xf borderId="4" fillId="3" fontId="27" numFmtId="0" xfId="0" applyBorder="1" applyFont="1"/>
    <xf borderId="4" fillId="3" fontId="35" numFmtId="0" xfId="0" applyBorder="1" applyFont="1"/>
    <xf borderId="1" fillId="0" fontId="2" numFmtId="164" xfId="0" applyAlignment="1" applyBorder="1" applyFont="1" applyNumberFormat="1">
      <alignment horizontal="right" readingOrder="0" vertical="top"/>
    </xf>
    <xf borderId="1" fillId="0" fontId="7" numFmtId="164" xfId="0" applyAlignment="1" applyBorder="1" applyFont="1" applyNumberFormat="1">
      <alignment vertical="top"/>
    </xf>
    <xf borderId="1" fillId="0" fontId="7" numFmtId="164" xfId="0" applyAlignment="1" applyBorder="1" applyFont="1" applyNumberFormat="1">
      <alignment horizontal="right" readingOrder="0" vertical="top"/>
    </xf>
    <xf borderId="1" fillId="0" fontId="7" numFmtId="164" xfId="0" applyAlignment="1" applyBorder="1" applyFont="1" applyNumberFormat="1">
      <alignment horizontal="left" vertical="top"/>
    </xf>
    <xf borderId="3" fillId="0" fontId="2" numFmtId="0" xfId="0" applyBorder="1" applyFont="1"/>
    <xf borderId="1" fillId="0" fontId="2" numFmtId="164" xfId="0" applyAlignment="1" applyBorder="1" applyFont="1" applyNumberFormat="1">
      <alignment horizontal="left" vertical="top"/>
    </xf>
    <xf borderId="1" fillId="0" fontId="7" numFmtId="164" xfId="0" applyAlignment="1" applyBorder="1" applyFont="1" applyNumberFormat="1">
      <alignment readingOrder="0" shrinkToFit="0" vertical="top" wrapText="0"/>
    </xf>
    <xf borderId="0" fillId="0" fontId="36" numFmtId="164" xfId="0" applyFont="1" applyNumberFormat="1"/>
    <xf borderId="1" fillId="0" fontId="5" numFmtId="164" xfId="0" applyBorder="1" applyFont="1" applyNumberFormat="1"/>
    <xf borderId="12" fillId="0" fontId="5" numFmtId="164" xfId="0" applyBorder="1" applyFont="1" applyNumberFormat="1"/>
    <xf borderId="0" fillId="0" fontId="9" numFmtId="0" xfId="0" applyAlignment="1" applyFont="1">
      <alignment horizontal="left"/>
    </xf>
    <xf borderId="0" fillId="0" fontId="9" numFmtId="164" xfId="0" applyAlignment="1" applyFont="1" applyNumberFormat="1">
      <alignment horizontal="left"/>
    </xf>
    <xf borderId="0" fillId="0" fontId="1" numFmtId="164" xfId="0" applyFont="1" applyNumberFormat="1"/>
    <xf borderId="4" fillId="3" fontId="15" numFmtId="0" xfId="0" applyBorder="1" applyFont="1"/>
    <xf borderId="4" fillId="4" fontId="5" numFmtId="0" xfId="0" applyBorder="1" applyFont="1"/>
    <xf borderId="0" fillId="0" fontId="35" numFmtId="0" xfId="0" applyFont="1"/>
    <xf borderId="0" fillId="0" fontId="37" numFmtId="0" xfId="0" applyFont="1"/>
    <xf borderId="0" fillId="0" fontId="37" numFmtId="0" xfId="0" applyAlignment="1" applyFont="1">
      <alignment readingOrder="0"/>
    </xf>
    <xf borderId="0" fillId="0" fontId="21" numFmtId="164" xfId="0" applyAlignment="1" applyFont="1" applyNumberFormat="1">
      <alignment horizontal="left"/>
    </xf>
    <xf borderId="1" fillId="3" fontId="13" numFmtId="164" xfId="0" applyAlignment="1" applyBorder="1" applyFont="1" applyNumberFormat="1">
      <alignment horizontal="center" vertical="center"/>
    </xf>
    <xf borderId="0" fillId="0" fontId="34" numFmtId="0" xfId="0" applyAlignment="1" applyFont="1">
      <alignment readingOrder="0"/>
    </xf>
    <xf borderId="0" fillId="0" fontId="20" numFmtId="169" xfId="0" applyFont="1" applyNumberFormat="1"/>
    <xf borderId="0" fillId="0" fontId="38" numFmtId="0" xfId="0" applyAlignment="1" applyFont="1">
      <alignment readingOrder="0"/>
    </xf>
    <xf borderId="0" fillId="0" fontId="38" numFmtId="0" xfId="0" applyFont="1"/>
    <xf borderId="1" fillId="0" fontId="5" numFmtId="0" xfId="0" applyBorder="1" applyFont="1"/>
    <xf borderId="13" fillId="0" fontId="2" numFmtId="0" xfId="0" applyBorder="1" applyFont="1"/>
    <xf borderId="14" fillId="0" fontId="5" numFmtId="0" xfId="0" applyBorder="1" applyFont="1"/>
    <xf borderId="1" fillId="0" fontId="7" numFmtId="0" xfId="0" applyAlignment="1" applyBorder="1" applyFont="1">
      <alignment horizontal="left" shrinkToFit="0" vertical="top" wrapText="0"/>
    </xf>
    <xf borderId="1" fillId="0" fontId="7" numFmtId="0" xfId="0" applyAlignment="1" applyBorder="1" applyFont="1">
      <alignment horizontal="left" readingOrder="0" shrinkToFit="0" vertical="top" wrapText="0"/>
    </xf>
    <xf borderId="1" fillId="0" fontId="2" numFmtId="0" xfId="0" applyAlignment="1" applyBorder="1" applyFont="1">
      <alignment vertical="top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readingOrder="0"/>
    </xf>
    <xf borderId="1" fillId="0" fontId="7" numFmtId="0" xfId="0" applyAlignment="1" applyBorder="1" applyFont="1">
      <alignment horizontal="right" readingOrder="0" shrinkToFit="0" vertical="top" wrapText="0"/>
    </xf>
    <xf borderId="1" fillId="0" fontId="7" numFmtId="0" xfId="0" applyAlignment="1" applyBorder="1" applyFont="1">
      <alignment shrinkToFit="0" vertical="top" wrapText="0"/>
    </xf>
    <xf borderId="0" fillId="0" fontId="21" numFmtId="164" xfId="0" applyAlignment="1" applyFont="1" applyNumberFormat="1">
      <alignment horizontal="left" readingOrder="0"/>
    </xf>
    <xf borderId="0" fillId="0" fontId="5" numFmtId="165" xfId="0" applyFont="1" applyNumberFormat="1"/>
    <xf borderId="0" fillId="0" fontId="39" numFmtId="0" xfId="0" applyFont="1"/>
    <xf borderId="0" fillId="0" fontId="2" numFmtId="170" xfId="0" applyFont="1" applyNumberFormat="1"/>
    <xf borderId="0" fillId="0" fontId="2" numFmtId="0" xfId="0" applyAlignment="1" applyFont="1">
      <alignment vertical="bottom"/>
    </xf>
    <xf borderId="1" fillId="0" fontId="4" numFmtId="0" xfId="0" applyBorder="1" applyFont="1"/>
    <xf borderId="1" fillId="0" fontId="1" numFmtId="0" xfId="0" applyAlignment="1" applyBorder="1" applyFont="1">
      <alignment readingOrder="0"/>
    </xf>
    <xf borderId="5" fillId="0" fontId="2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11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8" fillId="0" fontId="5" numFmtId="0" xfId="0" applyAlignment="1" applyBorder="1" applyFont="1">
      <alignment vertical="bottom"/>
    </xf>
    <xf borderId="9" fillId="0" fontId="5" numFmtId="164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9" numFmtId="164" xfId="0" applyAlignment="1" applyFont="1" applyNumberFormat="1">
      <alignment horizontal="right"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293</xdr:row>
      <xdr:rowOff>57150</xdr:rowOff>
    </xdr:from>
    <xdr:ext cx="600075" cy="47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4.0"/>
    <col customWidth="1" min="2" max="2" width="11.0"/>
    <col customWidth="1" min="3" max="3" width="37.43"/>
    <col customWidth="1" min="4" max="5" width="21.71"/>
    <col customWidth="1" min="6" max="6" width="17.0"/>
    <col customWidth="1" min="7" max="26" width="8.71"/>
  </cols>
  <sheetData>
    <row r="1" ht="14.25" customHeight="1">
      <c r="B1" s="1" t="s">
        <v>0</v>
      </c>
      <c r="D1" s="2"/>
      <c r="E1" s="2"/>
    </row>
    <row r="2" ht="14.25" customHeight="1">
      <c r="B2" s="3" t="s">
        <v>1</v>
      </c>
      <c r="D2" s="2"/>
      <c r="E2" s="2"/>
    </row>
    <row r="3" ht="15.75" customHeight="1">
      <c r="B3" s="1" t="s">
        <v>2</v>
      </c>
      <c r="D3" s="2"/>
      <c r="E3" s="2"/>
    </row>
    <row r="4" ht="18.0" customHeight="1">
      <c r="B4" s="4" t="s">
        <v>3</v>
      </c>
      <c r="C4" s="4" t="s">
        <v>4</v>
      </c>
      <c r="D4" s="5" t="s">
        <v>5</v>
      </c>
      <c r="E4" s="5" t="s">
        <v>6</v>
      </c>
      <c r="F4" s="6">
        <f>D468</f>
        <v>42160318.55</v>
      </c>
    </row>
    <row r="5" ht="3.0" customHeight="1">
      <c r="B5" s="7"/>
      <c r="C5" s="7"/>
      <c r="D5" s="8"/>
      <c r="E5" s="8"/>
    </row>
    <row r="6" ht="12.0" customHeight="1">
      <c r="A6" s="9"/>
      <c r="B6" s="10"/>
      <c r="C6" s="11" t="s">
        <v>7</v>
      </c>
      <c r="D6" s="12">
        <v>1.887938755E7</v>
      </c>
      <c r="E6" s="1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0" customHeight="1">
      <c r="A7" s="9"/>
      <c r="B7" s="10"/>
      <c r="C7" s="11"/>
      <c r="D7" s="14"/>
      <c r="E7" s="1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0" customHeight="1">
      <c r="B8" s="15">
        <v>45658.0</v>
      </c>
      <c r="C8" s="16" t="s">
        <v>8</v>
      </c>
      <c r="D8" s="17">
        <v>300000.0</v>
      </c>
      <c r="E8" s="18"/>
      <c r="F8" s="19" t="s">
        <v>9</v>
      </c>
    </row>
    <row r="9" ht="14.25" customHeight="1">
      <c r="B9" s="15">
        <v>45658.0</v>
      </c>
      <c r="C9" s="16" t="s">
        <v>10</v>
      </c>
      <c r="D9" s="17">
        <v>100000.0</v>
      </c>
      <c r="E9" s="18"/>
    </row>
    <row r="10" ht="14.25" customHeight="1">
      <c r="B10" s="15">
        <v>45658.0</v>
      </c>
      <c r="C10" s="16" t="s">
        <v>11</v>
      </c>
      <c r="D10" s="17">
        <v>300000.0</v>
      </c>
      <c r="E10" s="18"/>
      <c r="F10" s="19" t="s">
        <v>9</v>
      </c>
    </row>
    <row r="11" ht="14.25" customHeight="1">
      <c r="B11" s="15">
        <v>45658.0</v>
      </c>
      <c r="C11" s="16" t="s">
        <v>12</v>
      </c>
      <c r="D11" s="17">
        <v>200000.0</v>
      </c>
      <c r="E11" s="18"/>
      <c r="F11" s="19" t="s">
        <v>9</v>
      </c>
    </row>
    <row r="12" ht="14.25" customHeight="1">
      <c r="B12" s="15">
        <v>45658.0</v>
      </c>
      <c r="C12" s="16" t="s">
        <v>13</v>
      </c>
      <c r="D12" s="17">
        <v>200002.0</v>
      </c>
      <c r="E12" s="18"/>
      <c r="F12" s="20" t="s">
        <v>9</v>
      </c>
    </row>
    <row r="13" ht="14.25" customHeight="1">
      <c r="B13" s="15">
        <v>45658.0</v>
      </c>
      <c r="C13" s="16" t="s">
        <v>14</v>
      </c>
      <c r="D13" s="17">
        <v>50000.0</v>
      </c>
      <c r="E13" s="18"/>
    </row>
    <row r="14" ht="14.25" customHeight="1">
      <c r="B14" s="15">
        <v>45658.0</v>
      </c>
      <c r="C14" s="16" t="s">
        <v>15</v>
      </c>
      <c r="D14" s="17">
        <v>100000.0</v>
      </c>
      <c r="E14" s="18"/>
      <c r="F14" s="1"/>
    </row>
    <row r="15" ht="14.25" customHeight="1">
      <c r="B15" s="15">
        <v>45658.0</v>
      </c>
      <c r="C15" s="16" t="s">
        <v>16</v>
      </c>
      <c r="D15" s="17">
        <v>200000.0</v>
      </c>
      <c r="E15" s="18"/>
      <c r="F15" s="1"/>
    </row>
    <row r="16" ht="14.25" customHeight="1">
      <c r="B16" s="15">
        <v>45658.0</v>
      </c>
      <c r="C16" s="21" t="s">
        <v>17</v>
      </c>
      <c r="D16" s="17">
        <v>200000.0</v>
      </c>
      <c r="E16" s="18"/>
    </row>
    <row r="17" ht="14.25" customHeight="1">
      <c r="B17" s="15">
        <v>45658.0</v>
      </c>
      <c r="C17" s="21" t="s">
        <v>18</v>
      </c>
      <c r="D17" s="17">
        <v>500000.0</v>
      </c>
      <c r="E17" s="18"/>
    </row>
    <row r="18" ht="14.25" customHeight="1">
      <c r="B18" s="15">
        <v>45658.0</v>
      </c>
      <c r="C18" s="16" t="s">
        <v>19</v>
      </c>
      <c r="D18" s="17">
        <v>100000.0</v>
      </c>
      <c r="E18" s="18"/>
      <c r="F18" s="22"/>
    </row>
    <row r="19" ht="14.25" customHeight="1">
      <c r="B19" s="15">
        <v>45658.0</v>
      </c>
      <c r="C19" s="16" t="s">
        <v>20</v>
      </c>
      <c r="D19" s="17">
        <v>100000.0</v>
      </c>
      <c r="E19" s="18"/>
    </row>
    <row r="20" ht="14.25" customHeight="1">
      <c r="B20" s="15">
        <v>45658.0</v>
      </c>
      <c r="C20" s="16" t="s">
        <v>21</v>
      </c>
      <c r="D20" s="17">
        <v>25000.0</v>
      </c>
      <c r="E20" s="18"/>
    </row>
    <row r="21" ht="14.25" customHeight="1">
      <c r="B21" s="15">
        <v>45658.0</v>
      </c>
      <c r="C21" s="16" t="s">
        <v>22</v>
      </c>
      <c r="D21" s="17">
        <v>50000.0</v>
      </c>
      <c r="E21" s="18"/>
    </row>
    <row r="22" ht="14.25" customHeight="1">
      <c r="B22" s="15">
        <v>45658.0</v>
      </c>
      <c r="C22" s="16" t="s">
        <v>23</v>
      </c>
      <c r="D22" s="17">
        <v>50000.0</v>
      </c>
      <c r="E22" s="18"/>
      <c r="F22" s="1"/>
    </row>
    <row r="23" ht="14.25" customHeight="1">
      <c r="B23" s="15">
        <v>45658.0</v>
      </c>
      <c r="C23" s="16" t="s">
        <v>24</v>
      </c>
      <c r="D23" s="17">
        <v>200000.0</v>
      </c>
      <c r="E23" s="18"/>
    </row>
    <row r="24" ht="14.25" customHeight="1">
      <c r="B24" s="15">
        <v>45658.0</v>
      </c>
      <c r="C24" s="16" t="s">
        <v>25</v>
      </c>
      <c r="D24" s="17">
        <v>20000.0</v>
      </c>
      <c r="E24" s="18"/>
    </row>
    <row r="25" ht="14.25" customHeight="1">
      <c r="B25" s="15">
        <v>45658.0</v>
      </c>
      <c r="C25" s="16" t="s">
        <v>26</v>
      </c>
      <c r="D25" s="17">
        <v>400000.0</v>
      </c>
      <c r="E25" s="18"/>
    </row>
    <row r="26" ht="14.25" customHeight="1">
      <c r="B26" s="15">
        <v>45658.0</v>
      </c>
      <c r="C26" s="16" t="s">
        <v>27</v>
      </c>
      <c r="D26" s="17">
        <v>25000.0</v>
      </c>
      <c r="E26" s="18"/>
    </row>
    <row r="27" ht="14.25" customHeight="1">
      <c r="B27" s="15">
        <v>45658.0</v>
      </c>
      <c r="C27" s="16" t="s">
        <v>28</v>
      </c>
      <c r="D27" s="17">
        <v>100000.0</v>
      </c>
      <c r="E27" s="18"/>
      <c r="F27" s="1"/>
    </row>
    <row r="28" ht="14.25" customHeight="1">
      <c r="B28" s="15">
        <v>45658.0</v>
      </c>
      <c r="C28" s="16" t="s">
        <v>29</v>
      </c>
      <c r="D28" s="17">
        <v>1500000.0</v>
      </c>
      <c r="E28" s="18"/>
    </row>
    <row r="29" ht="14.25" customHeight="1">
      <c r="B29" s="15">
        <v>45659.0</v>
      </c>
      <c r="C29" s="16" t="s">
        <v>30</v>
      </c>
      <c r="D29" s="17">
        <v>1000000.0</v>
      </c>
      <c r="E29" s="18"/>
    </row>
    <row r="30" ht="14.25" customHeight="1">
      <c r="B30" s="15">
        <v>45659.0</v>
      </c>
      <c r="C30" s="16" t="s">
        <v>31</v>
      </c>
      <c r="D30" s="17">
        <v>1000000.0</v>
      </c>
      <c r="E30" s="18"/>
    </row>
    <row r="31" ht="14.25" customHeight="1">
      <c r="B31" s="15">
        <v>45659.0</v>
      </c>
      <c r="C31" s="16" t="s">
        <v>32</v>
      </c>
      <c r="D31" s="17">
        <v>200000.0</v>
      </c>
      <c r="E31" s="18"/>
      <c r="F31" s="3" t="s">
        <v>9</v>
      </c>
    </row>
    <row r="32" ht="14.25" customHeight="1">
      <c r="B32" s="15">
        <v>45659.0</v>
      </c>
      <c r="C32" s="16" t="s">
        <v>33</v>
      </c>
      <c r="D32" s="17">
        <v>500000.0</v>
      </c>
      <c r="E32" s="18"/>
      <c r="F32" s="23"/>
    </row>
    <row r="33" ht="14.25" customHeight="1">
      <c r="B33" s="15">
        <v>45659.0</v>
      </c>
      <c r="C33" s="16" t="s">
        <v>34</v>
      </c>
      <c r="D33" s="17">
        <v>500000.0</v>
      </c>
      <c r="E33" s="18"/>
    </row>
    <row r="34" ht="14.25" customHeight="1">
      <c r="B34" s="15">
        <v>45659.0</v>
      </c>
      <c r="C34" s="16" t="s">
        <v>35</v>
      </c>
      <c r="D34" s="17">
        <v>50000.0</v>
      </c>
      <c r="E34" s="18"/>
    </row>
    <row r="35" ht="14.25" customHeight="1">
      <c r="B35" s="15">
        <v>45659.0</v>
      </c>
      <c r="C35" s="16" t="s">
        <v>36</v>
      </c>
      <c r="D35" s="17">
        <v>250000.0</v>
      </c>
      <c r="E35" s="18"/>
      <c r="F35" s="19" t="s">
        <v>9</v>
      </c>
    </row>
    <row r="36" ht="14.25" customHeight="1">
      <c r="B36" s="15">
        <v>45659.0</v>
      </c>
      <c r="C36" s="16" t="s">
        <v>37</v>
      </c>
      <c r="D36" s="17">
        <v>1000000.0</v>
      </c>
      <c r="E36" s="18"/>
      <c r="F36" s="22"/>
    </row>
    <row r="37" ht="14.25" customHeight="1">
      <c r="B37" s="15">
        <v>45659.0</v>
      </c>
      <c r="C37" s="16" t="s">
        <v>38</v>
      </c>
      <c r="D37" s="17">
        <v>100000.0</v>
      </c>
      <c r="E37" s="18"/>
      <c r="F37" s="23"/>
    </row>
    <row r="38" ht="14.25" customHeight="1">
      <c r="B38" s="15">
        <v>45659.0</v>
      </c>
      <c r="C38" s="16" t="s">
        <v>39</v>
      </c>
      <c r="D38" s="17">
        <v>200000.0</v>
      </c>
      <c r="E38" s="18"/>
    </row>
    <row r="39" ht="14.25" customHeight="1">
      <c r="B39" s="15">
        <v>45659.0</v>
      </c>
      <c r="C39" s="16" t="s">
        <v>40</v>
      </c>
      <c r="D39" s="17">
        <v>150000.0</v>
      </c>
      <c r="E39" s="18"/>
      <c r="F39" s="1"/>
    </row>
    <row r="40" ht="14.25" customHeight="1">
      <c r="B40" s="15">
        <v>45659.0</v>
      </c>
      <c r="C40" s="16" t="s">
        <v>41</v>
      </c>
      <c r="D40" s="17">
        <v>1000000.0</v>
      </c>
      <c r="E40" s="18"/>
    </row>
    <row r="41" ht="14.25" customHeight="1">
      <c r="B41" s="15">
        <v>45659.0</v>
      </c>
      <c r="C41" s="16" t="s">
        <v>42</v>
      </c>
      <c r="D41" s="17">
        <v>500000.0</v>
      </c>
      <c r="E41" s="18"/>
      <c r="F41" s="23"/>
    </row>
    <row r="42" ht="14.25" customHeight="1">
      <c r="B42" s="15">
        <v>45659.0</v>
      </c>
      <c r="C42" s="16" t="s">
        <v>43</v>
      </c>
      <c r="D42" s="17">
        <v>50000.0</v>
      </c>
      <c r="E42" s="18"/>
      <c r="F42" s="24"/>
    </row>
    <row r="43" ht="14.25" customHeight="1">
      <c r="B43" s="15">
        <v>45659.0</v>
      </c>
      <c r="C43" s="16" t="s">
        <v>44</v>
      </c>
      <c r="D43" s="17">
        <v>450000.0</v>
      </c>
      <c r="E43" s="18"/>
    </row>
    <row r="44" ht="14.25" customHeight="1">
      <c r="B44" s="15">
        <v>45659.0</v>
      </c>
      <c r="C44" s="16" t="s">
        <v>44</v>
      </c>
      <c r="D44" s="17">
        <v>750000.0</v>
      </c>
      <c r="E44" s="18"/>
    </row>
    <row r="45" ht="14.25" customHeight="1">
      <c r="B45" s="15">
        <v>45660.0</v>
      </c>
      <c r="C45" s="16" t="s">
        <v>45</v>
      </c>
      <c r="D45" s="17">
        <v>600000.0</v>
      </c>
      <c r="E45" s="18"/>
      <c r="F45" s="24" t="s">
        <v>46</v>
      </c>
    </row>
    <row r="46" ht="14.25" customHeight="1">
      <c r="B46" s="15">
        <v>45660.0</v>
      </c>
      <c r="C46" s="16" t="s">
        <v>47</v>
      </c>
      <c r="D46" s="17">
        <v>500000.0</v>
      </c>
      <c r="E46" s="18"/>
      <c r="F46" s="19" t="s">
        <v>9</v>
      </c>
    </row>
    <row r="47" ht="14.25" customHeight="1">
      <c r="B47" s="15">
        <v>45660.0</v>
      </c>
      <c r="C47" s="16" t="s">
        <v>48</v>
      </c>
      <c r="D47" s="17">
        <v>200000.0</v>
      </c>
      <c r="E47" s="18"/>
    </row>
    <row r="48" ht="14.25" customHeight="1">
      <c r="B48" s="15">
        <v>45660.0</v>
      </c>
      <c r="C48" s="16" t="s">
        <v>49</v>
      </c>
      <c r="D48" s="17">
        <v>40000.0</v>
      </c>
      <c r="E48" s="18"/>
      <c r="F48" s="23"/>
    </row>
    <row r="49" ht="14.25" customHeight="1">
      <c r="B49" s="15">
        <v>45660.0</v>
      </c>
      <c r="C49" s="16" t="s">
        <v>50</v>
      </c>
      <c r="D49" s="17">
        <v>100000.0</v>
      </c>
      <c r="E49" s="18"/>
    </row>
    <row r="50" ht="14.25" customHeight="1">
      <c r="B50" s="15">
        <v>45660.0</v>
      </c>
      <c r="C50" s="16" t="s">
        <v>51</v>
      </c>
      <c r="D50" s="17">
        <v>400000.0</v>
      </c>
      <c r="E50" s="18"/>
      <c r="F50" s="1"/>
    </row>
    <row r="51" ht="14.25" customHeight="1">
      <c r="B51" s="15">
        <v>45660.0</v>
      </c>
      <c r="C51" s="16" t="s">
        <v>52</v>
      </c>
      <c r="D51" s="17">
        <v>950000.0</v>
      </c>
      <c r="E51" s="18"/>
      <c r="F51" s="22"/>
    </row>
    <row r="52" ht="14.25" customHeight="1">
      <c r="B52" s="15">
        <v>45660.0</v>
      </c>
      <c r="C52" s="16" t="s">
        <v>53</v>
      </c>
      <c r="D52" s="17">
        <v>50000.0</v>
      </c>
      <c r="E52" s="18"/>
    </row>
    <row r="53" ht="14.25" customHeight="1">
      <c r="B53" s="15">
        <v>45660.0</v>
      </c>
      <c r="C53" s="16" t="s">
        <v>42</v>
      </c>
      <c r="D53" s="17">
        <v>200000.0</v>
      </c>
      <c r="E53" s="18"/>
      <c r="F53" s="19" t="s">
        <v>9</v>
      </c>
    </row>
    <row r="54" ht="14.25" customHeight="1">
      <c r="B54" s="15">
        <v>45660.0</v>
      </c>
      <c r="C54" s="16" t="s">
        <v>54</v>
      </c>
      <c r="D54" s="17">
        <v>1234567.0</v>
      </c>
      <c r="E54" s="18"/>
      <c r="F54" s="19" t="s">
        <v>9</v>
      </c>
    </row>
    <row r="55" ht="14.25" customHeight="1">
      <c r="B55" s="15">
        <v>45660.0</v>
      </c>
      <c r="C55" s="16" t="s">
        <v>55</v>
      </c>
      <c r="D55" s="17">
        <v>100000.0</v>
      </c>
      <c r="E55" s="18"/>
      <c r="F55" s="22"/>
    </row>
    <row r="56" ht="14.25" customHeight="1">
      <c r="B56" s="15">
        <v>45660.0</v>
      </c>
      <c r="C56" s="16" t="s">
        <v>10</v>
      </c>
      <c r="D56" s="17">
        <v>10000.0</v>
      </c>
      <c r="E56" s="18"/>
      <c r="F56" s="23"/>
    </row>
    <row r="57" ht="14.25" customHeight="1">
      <c r="B57" s="15">
        <v>45660.0</v>
      </c>
      <c r="C57" s="16" t="s">
        <v>28</v>
      </c>
      <c r="D57" s="17">
        <v>100000.0</v>
      </c>
      <c r="E57" s="18"/>
    </row>
    <row r="58" ht="14.25" customHeight="1">
      <c r="B58" s="15">
        <v>45660.0</v>
      </c>
      <c r="C58" s="16" t="s">
        <v>56</v>
      </c>
      <c r="D58" s="17">
        <v>500000.0</v>
      </c>
      <c r="E58" s="18"/>
    </row>
    <row r="59" ht="14.25" customHeight="1">
      <c r="B59" s="15">
        <v>45660.0</v>
      </c>
      <c r="C59" s="16" t="s">
        <v>57</v>
      </c>
      <c r="D59" s="17">
        <v>125000.0</v>
      </c>
      <c r="E59" s="18"/>
    </row>
    <row r="60" ht="14.25" customHeight="1">
      <c r="B60" s="15">
        <v>45660.0</v>
      </c>
      <c r="C60" s="16" t="s">
        <v>58</v>
      </c>
      <c r="D60" s="17">
        <v>128099.0</v>
      </c>
      <c r="E60" s="18"/>
    </row>
    <row r="61" ht="14.25" customHeight="1">
      <c r="B61" s="15">
        <v>45660.0</v>
      </c>
      <c r="C61" s="16" t="s">
        <v>59</v>
      </c>
      <c r="D61" s="17">
        <v>500000.0</v>
      </c>
      <c r="E61" s="18"/>
      <c r="F61" s="3" t="s">
        <v>60</v>
      </c>
    </row>
    <row r="62" ht="14.25" customHeight="1">
      <c r="B62" s="15">
        <v>45660.0</v>
      </c>
      <c r="C62" s="16" t="s">
        <v>27</v>
      </c>
      <c r="D62" s="17">
        <v>25000.0</v>
      </c>
      <c r="E62" s="18"/>
    </row>
    <row r="63" ht="14.25" customHeight="1">
      <c r="B63" s="15">
        <v>45660.0</v>
      </c>
      <c r="C63" s="16" t="s">
        <v>61</v>
      </c>
      <c r="D63" s="17">
        <v>250000.0</v>
      </c>
      <c r="E63" s="18"/>
      <c r="F63" s="24" t="s">
        <v>9</v>
      </c>
    </row>
    <row r="64" ht="14.25" customHeight="1">
      <c r="B64" s="15">
        <v>45661.0</v>
      </c>
      <c r="C64" s="16" t="s">
        <v>62</v>
      </c>
      <c r="D64" s="17">
        <v>211073.0</v>
      </c>
      <c r="E64" s="18"/>
    </row>
    <row r="65" ht="14.25" customHeight="1">
      <c r="B65" s="15">
        <v>45661.0</v>
      </c>
      <c r="C65" s="16" t="s">
        <v>63</v>
      </c>
      <c r="D65" s="17">
        <v>25000.0</v>
      </c>
      <c r="E65" s="18"/>
    </row>
    <row r="66" ht="14.25" customHeight="1">
      <c r="B66" s="15">
        <v>45661.0</v>
      </c>
      <c r="C66" s="16" t="s">
        <v>64</v>
      </c>
      <c r="D66" s="17">
        <v>50000.0</v>
      </c>
      <c r="E66" s="18"/>
    </row>
    <row r="67" ht="14.25" customHeight="1">
      <c r="B67" s="15">
        <v>45661.0</v>
      </c>
      <c r="C67" s="16" t="s">
        <v>65</v>
      </c>
      <c r="D67" s="17">
        <v>200000.0</v>
      </c>
      <c r="E67" s="18"/>
      <c r="F67" s="1"/>
    </row>
    <row r="68" ht="14.25" customHeight="1">
      <c r="B68" s="15">
        <v>45661.0</v>
      </c>
      <c r="C68" s="16" t="s">
        <v>28</v>
      </c>
      <c r="D68" s="17">
        <v>100000.0</v>
      </c>
      <c r="E68" s="18"/>
    </row>
    <row r="69" ht="14.25" customHeight="1">
      <c r="B69" s="15">
        <v>45661.0</v>
      </c>
      <c r="C69" s="16" t="s">
        <v>66</v>
      </c>
      <c r="D69" s="17">
        <v>50000.0</v>
      </c>
      <c r="E69" s="18"/>
    </row>
    <row r="70" ht="14.25" customHeight="1">
      <c r="B70" s="15">
        <v>45661.0</v>
      </c>
      <c r="C70" s="16" t="s">
        <v>67</v>
      </c>
      <c r="D70" s="17">
        <v>2000000.0</v>
      </c>
      <c r="E70" s="18"/>
      <c r="F70" s="1"/>
    </row>
    <row r="71" ht="14.25" customHeight="1">
      <c r="B71" s="15">
        <v>45661.0</v>
      </c>
      <c r="C71" s="16" t="s">
        <v>68</v>
      </c>
      <c r="D71" s="18"/>
      <c r="E71" s="17">
        <v>3000000.0</v>
      </c>
    </row>
    <row r="72" ht="14.25" customHeight="1">
      <c r="B72" s="15">
        <v>45661.0</v>
      </c>
      <c r="C72" s="16" t="s">
        <v>69</v>
      </c>
      <c r="D72" s="18"/>
      <c r="E72" s="17">
        <v>3000000.0</v>
      </c>
    </row>
    <row r="73" ht="14.25" customHeight="1">
      <c r="B73" s="15">
        <v>45661.0</v>
      </c>
      <c r="C73" s="16" t="s">
        <v>70</v>
      </c>
      <c r="D73" s="18"/>
      <c r="E73" s="17">
        <v>3000000.0</v>
      </c>
    </row>
    <row r="74" ht="14.25" customHeight="1">
      <c r="B74" s="15">
        <v>45661.0</v>
      </c>
      <c r="C74" s="16" t="s">
        <v>71</v>
      </c>
      <c r="D74" s="18"/>
      <c r="E74" s="17">
        <v>3000000.0</v>
      </c>
      <c r="F74" s="19">
        <v>7.0</v>
      </c>
    </row>
    <row r="75" ht="14.25" customHeight="1">
      <c r="B75" s="15">
        <v>45661.0</v>
      </c>
      <c r="C75" s="16" t="s">
        <v>72</v>
      </c>
      <c r="D75" s="18"/>
      <c r="E75" s="17">
        <v>3000000.0</v>
      </c>
    </row>
    <row r="76" ht="14.25" customHeight="1">
      <c r="B76" s="15">
        <v>45661.0</v>
      </c>
      <c r="C76" s="16" t="s">
        <v>73</v>
      </c>
      <c r="D76" s="18"/>
      <c r="E76" s="17">
        <v>3000000.0</v>
      </c>
    </row>
    <row r="77" ht="14.25" customHeight="1">
      <c r="B77" s="15">
        <v>45661.0</v>
      </c>
      <c r="C77" s="16" t="s">
        <v>74</v>
      </c>
      <c r="D77" s="18"/>
      <c r="E77" s="17">
        <v>3000000.0</v>
      </c>
    </row>
    <row r="78" ht="14.25" customHeight="1">
      <c r="B78" s="15">
        <v>45661.0</v>
      </c>
      <c r="C78" s="16" t="s">
        <v>75</v>
      </c>
      <c r="D78" s="18"/>
      <c r="E78" s="17">
        <v>3000000.0</v>
      </c>
    </row>
    <row r="79" ht="14.25" customHeight="1">
      <c r="B79" s="15">
        <v>45661.0</v>
      </c>
      <c r="C79" s="16" t="s">
        <v>76</v>
      </c>
      <c r="D79" s="18"/>
      <c r="E79" s="17">
        <v>3000000.0</v>
      </c>
    </row>
    <row r="80" ht="14.25" customHeight="1">
      <c r="B80" s="15">
        <v>45661.0</v>
      </c>
      <c r="C80" s="16" t="s">
        <v>77</v>
      </c>
      <c r="D80" s="18"/>
      <c r="E80" s="17">
        <v>3000000.0</v>
      </c>
    </row>
    <row r="81" ht="14.25" customHeight="1">
      <c r="B81" s="15">
        <v>45661.0</v>
      </c>
      <c r="C81" s="16" t="s">
        <v>78</v>
      </c>
      <c r="D81" s="18"/>
      <c r="E81" s="17">
        <v>3000000.0</v>
      </c>
    </row>
    <row r="82" ht="14.25" customHeight="1">
      <c r="B82" s="15">
        <v>45661.0</v>
      </c>
      <c r="C82" s="16" t="s">
        <v>79</v>
      </c>
      <c r="D82" s="18"/>
      <c r="E82" s="17">
        <v>3000000.0</v>
      </c>
    </row>
    <row r="83" ht="14.25" customHeight="1">
      <c r="B83" s="15">
        <v>45661.0</v>
      </c>
      <c r="C83" s="16" t="s">
        <v>80</v>
      </c>
      <c r="D83" s="18"/>
      <c r="E83" s="17">
        <v>3000000.0</v>
      </c>
    </row>
    <row r="84" ht="14.25" customHeight="1">
      <c r="B84" s="15">
        <v>45661.0</v>
      </c>
      <c r="C84" s="16" t="s">
        <v>81</v>
      </c>
      <c r="D84" s="17">
        <v>50000.0</v>
      </c>
      <c r="E84" s="18"/>
    </row>
    <row r="85" ht="14.25" customHeight="1">
      <c r="B85" s="15">
        <v>45661.0</v>
      </c>
      <c r="C85" s="16" t="s">
        <v>82</v>
      </c>
      <c r="D85" s="17">
        <v>300000.0</v>
      </c>
      <c r="E85" s="18"/>
      <c r="F85" s="1"/>
    </row>
    <row r="86" ht="14.25" customHeight="1">
      <c r="B86" s="15">
        <v>45661.0</v>
      </c>
      <c r="C86" s="16" t="s">
        <v>83</v>
      </c>
      <c r="D86" s="17">
        <v>100000.0</v>
      </c>
      <c r="E86" s="18"/>
    </row>
    <row r="87" ht="14.25" customHeight="1">
      <c r="B87" s="15">
        <v>45661.0</v>
      </c>
      <c r="C87" s="16" t="s">
        <v>84</v>
      </c>
      <c r="D87" s="17">
        <v>100000.0</v>
      </c>
      <c r="E87" s="18"/>
    </row>
    <row r="88" ht="14.25" customHeight="1">
      <c r="B88" s="15">
        <v>45661.0</v>
      </c>
      <c r="C88" s="16" t="s">
        <v>85</v>
      </c>
      <c r="D88" s="17">
        <v>700000.0</v>
      </c>
      <c r="E88" s="18"/>
    </row>
    <row r="89" ht="14.25" customHeight="1">
      <c r="B89" s="15">
        <v>45661.0</v>
      </c>
      <c r="C89" s="16" t="s">
        <v>86</v>
      </c>
      <c r="D89" s="17">
        <v>2000000.0</v>
      </c>
      <c r="E89" s="18"/>
    </row>
    <row r="90" ht="14.25" customHeight="1">
      <c r="B90" s="15">
        <v>45661.0</v>
      </c>
      <c r="C90" s="16" t="s">
        <v>87</v>
      </c>
      <c r="D90" s="17">
        <v>100000.0</v>
      </c>
      <c r="E90" s="18"/>
      <c r="F90" s="19" t="s">
        <v>60</v>
      </c>
    </row>
    <row r="91" ht="14.25" customHeight="1">
      <c r="B91" s="15">
        <v>45661.0</v>
      </c>
      <c r="C91" s="16" t="s">
        <v>88</v>
      </c>
      <c r="D91" s="17">
        <v>500000.0</v>
      </c>
      <c r="E91" s="18"/>
    </row>
    <row r="92" ht="14.25" customHeight="1">
      <c r="B92" s="15">
        <v>45662.0</v>
      </c>
      <c r="C92" s="16" t="s">
        <v>89</v>
      </c>
      <c r="D92" s="17">
        <v>250000.0</v>
      </c>
      <c r="E92" s="18"/>
    </row>
    <row r="93" ht="14.25" customHeight="1">
      <c r="B93" s="15">
        <v>45662.0</v>
      </c>
      <c r="C93" s="16" t="s">
        <v>90</v>
      </c>
      <c r="D93" s="17">
        <v>150000.0</v>
      </c>
      <c r="E93" s="18"/>
    </row>
    <row r="94" ht="14.25" customHeight="1">
      <c r="B94" s="15">
        <v>45662.0</v>
      </c>
      <c r="C94" s="16" t="s">
        <v>91</v>
      </c>
      <c r="D94" s="17">
        <v>100000.0</v>
      </c>
      <c r="E94" s="18"/>
      <c r="F94" s="19" t="s">
        <v>9</v>
      </c>
    </row>
    <row r="95" ht="14.25" customHeight="1">
      <c r="B95" s="15">
        <v>45662.0</v>
      </c>
      <c r="C95" s="16" t="s">
        <v>41</v>
      </c>
      <c r="D95" s="17">
        <v>300000.0</v>
      </c>
      <c r="E95" s="18"/>
    </row>
    <row r="96" ht="14.25" customHeight="1">
      <c r="B96" s="15">
        <v>45662.0</v>
      </c>
      <c r="C96" s="16" t="s">
        <v>28</v>
      </c>
      <c r="D96" s="17">
        <v>100000.0</v>
      </c>
      <c r="E96" s="18"/>
    </row>
    <row r="97" ht="14.25" customHeight="1">
      <c r="B97" s="15">
        <v>45662.0</v>
      </c>
      <c r="C97" s="16" t="s">
        <v>92</v>
      </c>
      <c r="D97" s="17">
        <v>100000.0</v>
      </c>
      <c r="E97" s="18"/>
    </row>
    <row r="98" ht="14.25" customHeight="1">
      <c r="B98" s="15">
        <v>45662.0</v>
      </c>
      <c r="C98" s="16" t="s">
        <v>93</v>
      </c>
      <c r="D98" s="17">
        <v>300000.0</v>
      </c>
      <c r="E98" s="18"/>
    </row>
    <row r="99" ht="14.25" customHeight="1">
      <c r="B99" s="15">
        <v>45662.0</v>
      </c>
      <c r="C99" s="16" t="s">
        <v>94</v>
      </c>
      <c r="D99" s="17">
        <v>25000.0</v>
      </c>
      <c r="E99" s="18"/>
      <c r="F99" s="3" t="s">
        <v>9</v>
      </c>
    </row>
    <row r="100" ht="14.25" customHeight="1">
      <c r="B100" s="15">
        <v>45662.0</v>
      </c>
      <c r="C100" s="16" t="s">
        <v>95</v>
      </c>
      <c r="D100" s="17">
        <v>200000.0</v>
      </c>
      <c r="E100" s="18"/>
      <c r="F100" s="19" t="s">
        <v>9</v>
      </c>
    </row>
    <row r="101" ht="14.25" customHeight="1">
      <c r="B101" s="15">
        <v>45662.0</v>
      </c>
      <c r="C101" s="16" t="s">
        <v>96</v>
      </c>
      <c r="D101" s="17">
        <v>350000.0</v>
      </c>
      <c r="E101" s="18"/>
    </row>
    <row r="102" ht="14.25" customHeight="1">
      <c r="B102" s="15">
        <v>45662.0</v>
      </c>
      <c r="C102" s="16" t="s">
        <v>97</v>
      </c>
      <c r="D102" s="17">
        <v>1500000.0</v>
      </c>
      <c r="E102" s="18"/>
    </row>
    <row r="103" ht="14.25" customHeight="1">
      <c r="B103" s="15">
        <v>45662.0</v>
      </c>
      <c r="C103" s="16" t="s">
        <v>98</v>
      </c>
      <c r="D103" s="17">
        <v>80000.0</v>
      </c>
      <c r="E103" s="18"/>
    </row>
    <row r="104" ht="14.25" customHeight="1">
      <c r="B104" s="15">
        <v>45662.0</v>
      </c>
      <c r="C104" s="16" t="s">
        <v>99</v>
      </c>
      <c r="D104" s="17">
        <v>300000.0</v>
      </c>
      <c r="E104" s="18"/>
    </row>
    <row r="105" ht="14.25" customHeight="1">
      <c r="B105" s="15">
        <v>45662.0</v>
      </c>
      <c r="C105" s="16" t="s">
        <v>100</v>
      </c>
      <c r="D105" s="17">
        <v>250000.0</v>
      </c>
      <c r="E105" s="18"/>
      <c r="F105" s="3" t="s">
        <v>9</v>
      </c>
    </row>
    <row r="106" ht="14.25" customHeight="1">
      <c r="B106" s="15">
        <v>45662.0</v>
      </c>
      <c r="C106" s="16" t="s">
        <v>101</v>
      </c>
      <c r="D106" s="17">
        <v>50000.0</v>
      </c>
      <c r="E106" s="18"/>
    </row>
    <row r="107" ht="14.25" customHeight="1">
      <c r="B107" s="15">
        <v>45662.0</v>
      </c>
      <c r="C107" s="16" t="s">
        <v>102</v>
      </c>
      <c r="D107" s="17">
        <v>100000.0</v>
      </c>
      <c r="E107" s="18"/>
    </row>
    <row r="108" ht="14.25" customHeight="1">
      <c r="B108" s="15">
        <v>45662.0</v>
      </c>
      <c r="C108" s="16" t="s">
        <v>103</v>
      </c>
      <c r="D108" s="17">
        <v>400000.0</v>
      </c>
      <c r="E108" s="18"/>
    </row>
    <row r="109" ht="14.25" customHeight="1">
      <c r="B109" s="15">
        <v>45662.0</v>
      </c>
      <c r="C109" s="16" t="s">
        <v>104</v>
      </c>
      <c r="D109" s="17">
        <v>1000000.0</v>
      </c>
      <c r="E109" s="18"/>
      <c r="F109" s="19" t="s">
        <v>9</v>
      </c>
    </row>
    <row r="110" ht="14.25" customHeight="1">
      <c r="B110" s="15">
        <v>45662.0</v>
      </c>
      <c r="C110" s="16" t="s">
        <v>105</v>
      </c>
      <c r="D110" s="17">
        <v>1000000.0</v>
      </c>
      <c r="E110" s="18"/>
    </row>
    <row r="111" ht="14.25" customHeight="1">
      <c r="B111" s="15">
        <v>45662.0</v>
      </c>
      <c r="C111" s="16" t="s">
        <v>27</v>
      </c>
      <c r="D111" s="17">
        <v>25000.0</v>
      </c>
      <c r="E111" s="18"/>
    </row>
    <row r="112" ht="14.25" customHeight="1">
      <c r="B112" s="15">
        <v>45662.0</v>
      </c>
      <c r="C112" s="16" t="s">
        <v>106</v>
      </c>
      <c r="D112" s="17">
        <v>10000.0</v>
      </c>
      <c r="E112" s="18"/>
    </row>
    <row r="113" ht="14.25" customHeight="1">
      <c r="B113" s="15">
        <v>45662.0</v>
      </c>
      <c r="C113" s="16" t="s">
        <v>107</v>
      </c>
      <c r="D113" s="17">
        <v>500123.0</v>
      </c>
      <c r="E113" s="18"/>
    </row>
    <row r="114" ht="14.25" customHeight="1">
      <c r="B114" s="15">
        <v>45662.0</v>
      </c>
      <c r="C114" s="16" t="s">
        <v>108</v>
      </c>
      <c r="D114" s="17">
        <v>500000.0</v>
      </c>
      <c r="E114" s="18"/>
      <c r="F114" s="1"/>
    </row>
    <row r="115" ht="14.25" customHeight="1">
      <c r="B115" s="15">
        <v>45663.0</v>
      </c>
      <c r="C115" s="16" t="s">
        <v>109</v>
      </c>
      <c r="D115" s="17">
        <v>200000.0</v>
      </c>
      <c r="E115" s="18"/>
    </row>
    <row r="116" ht="14.25" customHeight="1">
      <c r="B116" s="15">
        <v>45663.0</v>
      </c>
      <c r="C116" s="16" t="s">
        <v>110</v>
      </c>
      <c r="D116" s="17">
        <v>50000.0</v>
      </c>
      <c r="E116" s="18"/>
      <c r="F116" s="19">
        <v>11.0</v>
      </c>
    </row>
    <row r="117" ht="14.25" customHeight="1">
      <c r="B117" s="15">
        <v>45663.0</v>
      </c>
      <c r="C117" s="16" t="s">
        <v>111</v>
      </c>
      <c r="D117" s="17">
        <v>50000.0</v>
      </c>
      <c r="E117" s="18"/>
      <c r="F117" s="1"/>
    </row>
    <row r="118" ht="14.25" customHeight="1">
      <c r="B118" s="15">
        <v>45663.0</v>
      </c>
      <c r="C118" s="16" t="s">
        <v>112</v>
      </c>
      <c r="D118" s="17">
        <v>100000.0</v>
      </c>
      <c r="E118" s="18"/>
      <c r="F118" s="19" t="s">
        <v>9</v>
      </c>
    </row>
    <row r="119" ht="14.25" customHeight="1">
      <c r="B119" s="15">
        <v>45663.0</v>
      </c>
      <c r="C119" s="16" t="s">
        <v>113</v>
      </c>
      <c r="D119" s="17">
        <v>78882.0</v>
      </c>
      <c r="E119" s="18"/>
      <c r="F119" s="1"/>
    </row>
    <row r="120" ht="14.25" customHeight="1">
      <c r="B120" s="15">
        <v>45663.0</v>
      </c>
      <c r="C120" s="16" t="s">
        <v>114</v>
      </c>
      <c r="D120" s="17">
        <v>500000.0</v>
      </c>
      <c r="E120" s="18"/>
    </row>
    <row r="121" ht="14.25" customHeight="1">
      <c r="B121" s="15">
        <v>45663.0</v>
      </c>
      <c r="C121" s="16" t="s">
        <v>49</v>
      </c>
      <c r="D121" s="17">
        <v>40000.0</v>
      </c>
      <c r="E121" s="18"/>
    </row>
    <row r="122" ht="14.25" customHeight="1">
      <c r="B122" s="15">
        <v>45663.0</v>
      </c>
      <c r="C122" s="16" t="s">
        <v>28</v>
      </c>
      <c r="D122" s="17">
        <v>100000.0</v>
      </c>
      <c r="E122" s="18"/>
    </row>
    <row r="123" ht="14.25" customHeight="1">
      <c r="B123" s="15">
        <v>45663.0</v>
      </c>
      <c r="C123" s="16" t="s">
        <v>115</v>
      </c>
      <c r="D123" s="17">
        <v>100000.0</v>
      </c>
      <c r="E123" s="18"/>
      <c r="F123" s="1"/>
    </row>
    <row r="124" ht="14.25" customHeight="1">
      <c r="B124" s="15">
        <v>45663.0</v>
      </c>
      <c r="C124" s="16" t="s">
        <v>116</v>
      </c>
      <c r="D124" s="17">
        <v>50000.0</v>
      </c>
      <c r="E124" s="18"/>
    </row>
    <row r="125" ht="14.25" customHeight="1">
      <c r="B125" s="15">
        <v>45663.0</v>
      </c>
      <c r="C125" s="16" t="s">
        <v>117</v>
      </c>
      <c r="D125" s="17">
        <v>50000.0</v>
      </c>
      <c r="E125" s="18"/>
    </row>
    <row r="126" ht="14.25" customHeight="1">
      <c r="B126" s="15">
        <v>45663.0</v>
      </c>
      <c r="C126" s="16" t="s">
        <v>64</v>
      </c>
      <c r="D126" s="17">
        <v>50000.0</v>
      </c>
      <c r="E126" s="18"/>
    </row>
    <row r="127" ht="14.25" customHeight="1">
      <c r="B127" s="15">
        <v>45663.0</v>
      </c>
      <c r="C127" s="16" t="s">
        <v>118</v>
      </c>
      <c r="D127" s="17">
        <v>2500000.0</v>
      </c>
      <c r="E127" s="18"/>
      <c r="F127" s="19" t="s">
        <v>119</v>
      </c>
    </row>
    <row r="128" ht="14.25" customHeight="1">
      <c r="B128" s="15">
        <v>45663.0</v>
      </c>
      <c r="C128" s="16" t="s">
        <v>118</v>
      </c>
      <c r="D128" s="17">
        <v>500077.0</v>
      </c>
      <c r="E128" s="18"/>
      <c r="F128" s="19" t="s">
        <v>120</v>
      </c>
      <c r="G128" s="19">
        <v>12.0</v>
      </c>
    </row>
    <row r="129" ht="14.25" customHeight="1">
      <c r="B129" s="15">
        <v>45663.0</v>
      </c>
      <c r="C129" s="16" t="s">
        <v>121</v>
      </c>
      <c r="D129" s="17">
        <v>15000.0</v>
      </c>
      <c r="E129" s="18"/>
    </row>
    <row r="130" ht="14.25" customHeight="1">
      <c r="B130" s="15">
        <v>45663.0</v>
      </c>
      <c r="C130" s="16" t="s">
        <v>122</v>
      </c>
      <c r="D130" s="17">
        <v>50000.0</v>
      </c>
      <c r="E130" s="18"/>
    </row>
    <row r="131" ht="14.25" customHeight="1">
      <c r="B131" s="15">
        <v>45663.0</v>
      </c>
      <c r="C131" s="16" t="s">
        <v>123</v>
      </c>
      <c r="D131" s="17">
        <v>250000.0</v>
      </c>
      <c r="E131" s="18"/>
    </row>
    <row r="132" ht="14.25" customHeight="1">
      <c r="B132" s="15">
        <v>45663.0</v>
      </c>
      <c r="C132" s="16" t="s">
        <v>27</v>
      </c>
      <c r="D132" s="17">
        <v>25000.0</v>
      </c>
      <c r="E132" s="18"/>
    </row>
    <row r="133" ht="14.25" customHeight="1">
      <c r="B133" s="15">
        <v>45663.0</v>
      </c>
      <c r="C133" s="16" t="s">
        <v>124</v>
      </c>
      <c r="D133" s="17">
        <v>100000.0</v>
      </c>
      <c r="E133" s="18"/>
      <c r="F133" s="19" t="s">
        <v>125</v>
      </c>
    </row>
    <row r="134" ht="14.25" customHeight="1">
      <c r="B134" s="15">
        <v>45663.0</v>
      </c>
      <c r="C134" s="16" t="s">
        <v>126</v>
      </c>
      <c r="D134" s="17">
        <v>25000.0</v>
      </c>
      <c r="E134" s="18"/>
    </row>
    <row r="135" ht="14.25" customHeight="1">
      <c r="B135" s="15">
        <v>45664.0</v>
      </c>
      <c r="C135" s="16" t="s">
        <v>127</v>
      </c>
      <c r="D135" s="17">
        <v>200000.0</v>
      </c>
      <c r="E135" s="18"/>
    </row>
    <row r="136" ht="14.25" customHeight="1">
      <c r="B136" s="15">
        <v>45664.0</v>
      </c>
      <c r="C136" s="16" t="s">
        <v>128</v>
      </c>
      <c r="D136" s="17">
        <v>300000.0</v>
      </c>
      <c r="E136" s="18"/>
    </row>
    <row r="137" ht="14.25" customHeight="1">
      <c r="B137" s="15">
        <v>45664.0</v>
      </c>
      <c r="C137" s="16" t="s">
        <v>53</v>
      </c>
      <c r="D137" s="17">
        <v>50000.0</v>
      </c>
      <c r="E137" s="18"/>
    </row>
    <row r="138" ht="9.75" customHeight="1">
      <c r="B138" s="15">
        <v>45664.0</v>
      </c>
      <c r="C138" s="16" t="s">
        <v>129</v>
      </c>
      <c r="D138" s="17">
        <v>50000.0</v>
      </c>
      <c r="E138" s="18"/>
    </row>
    <row r="139" ht="14.25" customHeight="1">
      <c r="B139" s="15">
        <v>45664.0</v>
      </c>
      <c r="C139" s="16" t="s">
        <v>130</v>
      </c>
      <c r="D139" s="17">
        <v>100000.0</v>
      </c>
      <c r="E139" s="18"/>
    </row>
    <row r="140" ht="14.25" customHeight="1">
      <c r="B140" s="15">
        <v>45664.0</v>
      </c>
      <c r="C140" s="16" t="s">
        <v>131</v>
      </c>
      <c r="D140" s="18"/>
      <c r="E140" s="17">
        <v>3000000.0</v>
      </c>
    </row>
    <row r="141" ht="14.25" customHeight="1">
      <c r="B141" s="15">
        <v>45664.0</v>
      </c>
      <c r="C141" s="16" t="s">
        <v>132</v>
      </c>
      <c r="D141" s="18"/>
      <c r="E141" s="17">
        <v>3000000.0</v>
      </c>
      <c r="F141" s="1"/>
    </row>
    <row r="142" ht="14.25" customHeight="1">
      <c r="B142" s="15">
        <v>45664.0</v>
      </c>
      <c r="C142" s="16" t="s">
        <v>133</v>
      </c>
      <c r="D142" s="18"/>
      <c r="E142" s="17">
        <v>3000000.0</v>
      </c>
    </row>
    <row r="143" ht="14.25" customHeight="1">
      <c r="B143" s="15">
        <v>45664.0</v>
      </c>
      <c r="C143" s="16" t="s">
        <v>134</v>
      </c>
      <c r="D143" s="18"/>
      <c r="E143" s="17">
        <v>3000000.0</v>
      </c>
    </row>
    <row r="144" ht="14.25" customHeight="1">
      <c r="B144" s="15">
        <v>45664.0</v>
      </c>
      <c r="C144" s="16" t="s">
        <v>135</v>
      </c>
      <c r="D144" s="18"/>
      <c r="E144" s="17">
        <v>3000000.0</v>
      </c>
      <c r="F144" s="1"/>
    </row>
    <row r="145" ht="14.25" customHeight="1">
      <c r="B145" s="15">
        <v>45664.0</v>
      </c>
      <c r="C145" s="16" t="s">
        <v>67</v>
      </c>
      <c r="D145" s="17">
        <v>5000000.0</v>
      </c>
      <c r="E145" s="18"/>
    </row>
    <row r="146" ht="14.25" customHeight="1">
      <c r="B146" s="15">
        <v>45664.0</v>
      </c>
      <c r="C146" s="16" t="s">
        <v>136</v>
      </c>
      <c r="D146" s="18"/>
      <c r="E146" s="17">
        <v>3000000.0</v>
      </c>
    </row>
    <row r="147" ht="14.25" customHeight="1">
      <c r="B147" s="15">
        <v>45664.0</v>
      </c>
      <c r="C147" s="16" t="s">
        <v>137</v>
      </c>
      <c r="D147" s="18"/>
      <c r="E147" s="17">
        <v>3000000.0</v>
      </c>
    </row>
    <row r="148" ht="14.25" customHeight="1">
      <c r="B148" s="15">
        <v>45664.0</v>
      </c>
      <c r="C148" s="16" t="s">
        <v>138</v>
      </c>
      <c r="D148" s="17">
        <v>100000.0</v>
      </c>
      <c r="E148" s="18"/>
    </row>
    <row r="149" ht="14.25" customHeight="1">
      <c r="B149" s="15">
        <v>45664.0</v>
      </c>
      <c r="C149" s="16" t="s">
        <v>139</v>
      </c>
      <c r="D149" s="17">
        <v>1000000.0</v>
      </c>
      <c r="E149" s="18"/>
    </row>
    <row r="150" ht="14.25" customHeight="1">
      <c r="B150" s="15">
        <v>45664.0</v>
      </c>
      <c r="C150" s="16" t="s">
        <v>140</v>
      </c>
      <c r="D150" s="17">
        <v>500000.0</v>
      </c>
      <c r="E150" s="18"/>
    </row>
    <row r="151" ht="14.25" customHeight="1">
      <c r="B151" s="15">
        <v>45664.0</v>
      </c>
      <c r="C151" s="16" t="s">
        <v>28</v>
      </c>
      <c r="D151" s="17">
        <v>100000.0</v>
      </c>
      <c r="E151" s="18"/>
      <c r="F151" s="1"/>
    </row>
    <row r="152" ht="14.25" customHeight="1">
      <c r="B152" s="15">
        <v>45664.0</v>
      </c>
      <c r="C152" s="16" t="s">
        <v>141</v>
      </c>
      <c r="D152" s="17">
        <v>1003333.0</v>
      </c>
      <c r="E152" s="18"/>
    </row>
    <row r="153" ht="14.25" customHeight="1">
      <c r="B153" s="15">
        <v>45665.0</v>
      </c>
      <c r="C153" s="16" t="s">
        <v>142</v>
      </c>
      <c r="D153" s="17">
        <v>390000.0</v>
      </c>
      <c r="E153" s="18"/>
      <c r="F153" s="25" t="s">
        <v>9</v>
      </c>
    </row>
    <row r="154" ht="14.25" customHeight="1">
      <c r="B154" s="15">
        <v>45665.0</v>
      </c>
      <c r="C154" s="16" t="s">
        <v>10</v>
      </c>
      <c r="D154" s="17">
        <v>50000.0</v>
      </c>
      <c r="E154" s="18"/>
      <c r="F154" s="26"/>
    </row>
    <row r="155" ht="14.25" customHeight="1">
      <c r="B155" s="15">
        <v>45665.0</v>
      </c>
      <c r="C155" s="16" t="s">
        <v>143</v>
      </c>
      <c r="D155" s="17">
        <v>500000.0</v>
      </c>
      <c r="E155" s="18"/>
      <c r="F155" s="19" t="s">
        <v>9</v>
      </c>
    </row>
    <row r="156" ht="14.25" customHeight="1">
      <c r="B156" s="15">
        <v>45665.0</v>
      </c>
      <c r="C156" s="16" t="s">
        <v>144</v>
      </c>
      <c r="D156" s="17">
        <v>250000.0</v>
      </c>
      <c r="E156" s="18"/>
      <c r="F156" s="25" t="s">
        <v>9</v>
      </c>
    </row>
    <row r="157" ht="14.25" customHeight="1">
      <c r="B157" s="15">
        <v>45665.0</v>
      </c>
      <c r="C157" s="16" t="s">
        <v>49</v>
      </c>
      <c r="D157" s="17">
        <v>40000.0</v>
      </c>
      <c r="E157" s="18"/>
    </row>
    <row r="158" ht="14.25" customHeight="1">
      <c r="B158" s="15">
        <v>45665.0</v>
      </c>
      <c r="C158" s="16" t="s">
        <v>28</v>
      </c>
      <c r="D158" s="17">
        <v>100000.0</v>
      </c>
      <c r="E158" s="18"/>
    </row>
    <row r="159" ht="14.25" customHeight="1">
      <c r="B159" s="15">
        <v>45665.0</v>
      </c>
      <c r="C159" s="16" t="s">
        <v>145</v>
      </c>
      <c r="D159" s="17">
        <v>200000.0</v>
      </c>
      <c r="E159" s="18"/>
    </row>
    <row r="160" ht="14.25" customHeight="1">
      <c r="B160" s="15">
        <v>45665.0</v>
      </c>
      <c r="C160" s="16" t="s">
        <v>146</v>
      </c>
      <c r="D160" s="17">
        <v>300000.0</v>
      </c>
      <c r="E160" s="18"/>
    </row>
    <row r="161" ht="14.25" customHeight="1">
      <c r="B161" s="15">
        <v>45665.0</v>
      </c>
      <c r="C161" s="16" t="s">
        <v>147</v>
      </c>
      <c r="D161" s="17">
        <v>150000.0</v>
      </c>
      <c r="E161" s="18"/>
    </row>
    <row r="162" ht="14.25" customHeight="1">
      <c r="B162" s="15">
        <v>45665.0</v>
      </c>
      <c r="C162" s="16" t="s">
        <v>148</v>
      </c>
      <c r="D162" s="17">
        <v>125000.0</v>
      </c>
      <c r="E162" s="18"/>
    </row>
    <row r="163" ht="14.25" customHeight="1">
      <c r="B163" s="15">
        <v>45666.0</v>
      </c>
      <c r="C163" s="16" t="s">
        <v>149</v>
      </c>
      <c r="D163" s="17">
        <v>100000.0</v>
      </c>
      <c r="E163" s="18"/>
    </row>
    <row r="164" ht="14.25" customHeight="1">
      <c r="B164" s="15">
        <v>45666.0</v>
      </c>
      <c r="C164" s="16" t="s">
        <v>150</v>
      </c>
      <c r="D164" s="17">
        <v>300000.0</v>
      </c>
      <c r="E164" s="18"/>
      <c r="F164" s="27"/>
    </row>
    <row r="165" ht="14.25" customHeight="1">
      <c r="B165" s="15">
        <v>45666.0</v>
      </c>
      <c r="C165" s="16" t="s">
        <v>151</v>
      </c>
      <c r="D165" s="17">
        <v>500000.0</v>
      </c>
      <c r="E165" s="18"/>
    </row>
    <row r="166" ht="14.25" customHeight="1">
      <c r="B166" s="15">
        <v>45666.0</v>
      </c>
      <c r="C166" s="16" t="s">
        <v>27</v>
      </c>
      <c r="D166" s="17">
        <v>25000.0</v>
      </c>
      <c r="E166" s="18"/>
      <c r="F166" s="1"/>
    </row>
    <row r="167" ht="14.25" customHeight="1">
      <c r="B167" s="15">
        <v>45666.0</v>
      </c>
      <c r="C167" s="16" t="s">
        <v>152</v>
      </c>
      <c r="D167" s="17">
        <v>100000.0</v>
      </c>
      <c r="E167" s="18"/>
      <c r="F167" s="1"/>
    </row>
    <row r="168" ht="14.25" customHeight="1">
      <c r="B168" s="15">
        <v>45666.0</v>
      </c>
      <c r="C168" s="16" t="s">
        <v>28</v>
      </c>
      <c r="D168" s="17">
        <v>100000.0</v>
      </c>
      <c r="E168" s="18"/>
    </row>
    <row r="169" ht="14.25" customHeight="1">
      <c r="B169" s="15">
        <v>45666.0</v>
      </c>
      <c r="C169" s="16" t="s">
        <v>15</v>
      </c>
      <c r="D169" s="17">
        <v>100000.0</v>
      </c>
      <c r="E169" s="18"/>
    </row>
    <row r="170" ht="14.25" customHeight="1">
      <c r="B170" s="15">
        <v>45666.0</v>
      </c>
      <c r="C170" s="16" t="s">
        <v>153</v>
      </c>
      <c r="D170" s="17">
        <v>50000.0</v>
      </c>
      <c r="E170" s="18"/>
      <c r="F170" s="3">
        <v>16.0</v>
      </c>
    </row>
    <row r="171" ht="14.25" customHeight="1">
      <c r="B171" s="15">
        <v>45667.0</v>
      </c>
      <c r="C171" s="16" t="s">
        <v>45</v>
      </c>
      <c r="D171" s="17">
        <v>600000.0</v>
      </c>
      <c r="E171" s="18"/>
      <c r="F171" s="3" t="s">
        <v>46</v>
      </c>
    </row>
    <row r="172" ht="14.25" customHeight="1">
      <c r="B172" s="15">
        <v>45667.0</v>
      </c>
      <c r="C172" s="16" t="s">
        <v>154</v>
      </c>
      <c r="D172" s="17">
        <v>500000.0</v>
      </c>
      <c r="E172" s="18"/>
    </row>
    <row r="173" ht="14.25" customHeight="1">
      <c r="B173" s="15">
        <v>45667.0</v>
      </c>
      <c r="C173" s="16" t="s">
        <v>155</v>
      </c>
      <c r="D173" s="17">
        <v>1000000.0</v>
      </c>
      <c r="E173" s="18"/>
    </row>
    <row r="174" ht="14.25" customHeight="1">
      <c r="B174" s="15">
        <v>45667.0</v>
      </c>
      <c r="C174" s="16" t="s">
        <v>58</v>
      </c>
      <c r="D174" s="17">
        <v>144000.0</v>
      </c>
      <c r="E174" s="18"/>
    </row>
    <row r="175" ht="14.25" customHeight="1">
      <c r="B175" s="15">
        <v>45667.0</v>
      </c>
      <c r="C175" s="16" t="s">
        <v>49</v>
      </c>
      <c r="D175" s="17">
        <v>40000.0</v>
      </c>
      <c r="E175" s="18"/>
    </row>
    <row r="176" ht="14.25" customHeight="1">
      <c r="B176" s="15">
        <v>45667.0</v>
      </c>
      <c r="C176" s="16" t="s">
        <v>156</v>
      </c>
      <c r="D176" s="17">
        <v>150000.0</v>
      </c>
      <c r="E176" s="18"/>
      <c r="F176" s="19" t="s">
        <v>9</v>
      </c>
    </row>
    <row r="177" ht="14.25" customHeight="1">
      <c r="B177" s="15">
        <v>45667.0</v>
      </c>
      <c r="C177" s="16" t="s">
        <v>28</v>
      </c>
      <c r="D177" s="17">
        <v>100000.0</v>
      </c>
      <c r="E177" s="18"/>
    </row>
    <row r="178" ht="14.25" customHeight="1">
      <c r="B178" s="15">
        <v>45668.0</v>
      </c>
      <c r="C178" s="16" t="s">
        <v>67</v>
      </c>
      <c r="D178" s="17">
        <v>5.0E7</v>
      </c>
      <c r="E178" s="18"/>
    </row>
    <row r="179" ht="14.25" customHeight="1">
      <c r="B179" s="15">
        <v>45668.0</v>
      </c>
      <c r="C179" s="16" t="s">
        <v>131</v>
      </c>
      <c r="D179" s="18"/>
      <c r="E179" s="17">
        <v>3000000.0</v>
      </c>
      <c r="F179" s="26"/>
    </row>
    <row r="180" ht="14.25" customHeight="1">
      <c r="B180" s="15">
        <v>45668.0</v>
      </c>
      <c r="C180" s="16" t="s">
        <v>69</v>
      </c>
      <c r="D180" s="18"/>
      <c r="E180" s="17">
        <v>3000000.0</v>
      </c>
    </row>
    <row r="181" ht="14.25" customHeight="1">
      <c r="B181" s="15">
        <v>45668.0</v>
      </c>
      <c r="C181" s="16" t="s">
        <v>70</v>
      </c>
      <c r="D181" s="18"/>
      <c r="E181" s="17">
        <v>3000000.0</v>
      </c>
    </row>
    <row r="182" ht="14.25" customHeight="1">
      <c r="B182" s="15">
        <v>45668.0</v>
      </c>
      <c r="C182" s="16" t="s">
        <v>71</v>
      </c>
      <c r="D182" s="18"/>
      <c r="E182" s="17">
        <v>3000000.0</v>
      </c>
    </row>
    <row r="183" ht="14.25" customHeight="1">
      <c r="B183" s="15">
        <v>45668.0</v>
      </c>
      <c r="C183" s="16" t="s">
        <v>72</v>
      </c>
      <c r="D183" s="18"/>
      <c r="E183" s="17">
        <v>3000000.0</v>
      </c>
    </row>
    <row r="184" ht="14.25" customHeight="1">
      <c r="B184" s="15">
        <v>45668.0</v>
      </c>
      <c r="C184" s="16" t="s">
        <v>73</v>
      </c>
      <c r="D184" s="18"/>
      <c r="E184" s="17">
        <v>3000000.0</v>
      </c>
    </row>
    <row r="185" ht="14.25" customHeight="1">
      <c r="B185" s="15">
        <v>45668.0</v>
      </c>
      <c r="C185" s="16" t="s">
        <v>133</v>
      </c>
      <c r="D185" s="18"/>
      <c r="E185" s="17">
        <v>3000000.0</v>
      </c>
    </row>
    <row r="186" ht="14.25" customHeight="1">
      <c r="B186" s="15">
        <v>45668.0</v>
      </c>
      <c r="C186" s="16" t="s">
        <v>157</v>
      </c>
      <c r="D186" s="18"/>
      <c r="E186" s="17">
        <v>3000000.0</v>
      </c>
      <c r="F186" s="1"/>
    </row>
    <row r="187" ht="14.25" customHeight="1">
      <c r="B187" s="15">
        <v>45668.0</v>
      </c>
      <c r="C187" s="16" t="s">
        <v>77</v>
      </c>
      <c r="D187" s="18"/>
      <c r="E187" s="17">
        <v>3000000.0</v>
      </c>
    </row>
    <row r="188" ht="14.25" customHeight="1">
      <c r="B188" s="15">
        <v>45668.0</v>
      </c>
      <c r="C188" s="16" t="s">
        <v>78</v>
      </c>
      <c r="D188" s="18"/>
      <c r="E188" s="17">
        <v>3000000.0</v>
      </c>
    </row>
    <row r="189" ht="14.25" customHeight="1">
      <c r="B189" s="15">
        <v>45668.0</v>
      </c>
      <c r="C189" s="28" t="s">
        <v>79</v>
      </c>
      <c r="D189" s="18"/>
      <c r="E189" s="17">
        <v>3000000.0</v>
      </c>
      <c r="F189" s="1"/>
    </row>
    <row r="190" ht="14.25" customHeight="1">
      <c r="B190" s="15">
        <v>45668.0</v>
      </c>
      <c r="C190" s="16" t="s">
        <v>80</v>
      </c>
      <c r="D190" s="18"/>
      <c r="E190" s="17">
        <v>3000000.0</v>
      </c>
      <c r="F190" s="1"/>
    </row>
    <row r="191" ht="14.25" customHeight="1">
      <c r="B191" s="15">
        <v>45668.0</v>
      </c>
      <c r="C191" s="16" t="s">
        <v>158</v>
      </c>
      <c r="D191" s="18"/>
      <c r="E191" s="17">
        <v>3000000.0</v>
      </c>
    </row>
    <row r="192" ht="14.25" customHeight="1">
      <c r="B192" s="15">
        <v>45668.0</v>
      </c>
      <c r="C192" s="16" t="s">
        <v>159</v>
      </c>
      <c r="D192" s="17">
        <v>500000.0</v>
      </c>
      <c r="E192" s="18"/>
      <c r="F192" s="19" t="s">
        <v>9</v>
      </c>
    </row>
    <row r="193" ht="14.25" customHeight="1">
      <c r="B193" s="15">
        <v>45668.0</v>
      </c>
      <c r="C193" s="16" t="s">
        <v>160</v>
      </c>
      <c r="D193" s="17">
        <v>300000.0</v>
      </c>
      <c r="E193" s="18"/>
      <c r="F193" s="19" t="s">
        <v>161</v>
      </c>
    </row>
    <row r="194" ht="14.25" customHeight="1">
      <c r="B194" s="15">
        <v>45668.0</v>
      </c>
      <c r="C194" s="16" t="s">
        <v>162</v>
      </c>
      <c r="D194" s="17">
        <v>70000.0</v>
      </c>
      <c r="E194" s="18"/>
      <c r="F194" s="1"/>
    </row>
    <row r="195" ht="14.25" customHeight="1">
      <c r="B195" s="15">
        <v>45668.0</v>
      </c>
      <c r="C195" s="16" t="s">
        <v>163</v>
      </c>
      <c r="D195" s="17">
        <v>5000000.0</v>
      </c>
      <c r="E195" s="18"/>
    </row>
    <row r="196" ht="14.25" customHeight="1">
      <c r="B196" s="15">
        <v>45668.0</v>
      </c>
      <c r="C196" s="16" t="s">
        <v>164</v>
      </c>
      <c r="D196" s="17">
        <v>50000.0</v>
      </c>
      <c r="E196" s="18"/>
    </row>
    <row r="197" ht="14.25" customHeight="1">
      <c r="B197" s="15">
        <v>45668.0</v>
      </c>
      <c r="C197" s="16" t="s">
        <v>27</v>
      </c>
      <c r="D197" s="17">
        <v>25000.0</v>
      </c>
      <c r="E197" s="18"/>
    </row>
    <row r="198" ht="14.25" customHeight="1">
      <c r="B198" s="15">
        <v>45668.0</v>
      </c>
      <c r="C198" s="16" t="s">
        <v>165</v>
      </c>
      <c r="D198" s="17">
        <v>500000.0</v>
      </c>
      <c r="E198" s="18"/>
    </row>
    <row r="199" ht="14.25" customHeight="1">
      <c r="B199" s="15">
        <v>45668.0</v>
      </c>
      <c r="C199" s="16" t="s">
        <v>166</v>
      </c>
      <c r="D199" s="17">
        <v>600000.0</v>
      </c>
      <c r="E199" s="18"/>
      <c r="F199" s="19" t="s">
        <v>9</v>
      </c>
    </row>
    <row r="200" ht="14.25" customHeight="1">
      <c r="B200" s="15">
        <v>45668.0</v>
      </c>
      <c r="C200" s="16" t="s">
        <v>28</v>
      </c>
      <c r="D200" s="17">
        <v>100000.0</v>
      </c>
      <c r="E200" s="18"/>
    </row>
    <row r="201" ht="14.25" customHeight="1">
      <c r="B201" s="15">
        <v>45668.0</v>
      </c>
      <c r="C201" s="16" t="s">
        <v>167</v>
      </c>
      <c r="D201" s="17">
        <v>1000000.0</v>
      </c>
      <c r="E201" s="18"/>
      <c r="F201" s="19" t="s">
        <v>9</v>
      </c>
    </row>
    <row r="202" ht="14.25" customHeight="1">
      <c r="B202" s="15">
        <v>45669.0</v>
      </c>
      <c r="C202" s="16" t="s">
        <v>168</v>
      </c>
      <c r="D202" s="17">
        <v>500000.0</v>
      </c>
      <c r="E202" s="18"/>
    </row>
    <row r="203" ht="14.25" customHeight="1">
      <c r="B203" s="15">
        <v>45669.0</v>
      </c>
      <c r="C203" s="29" t="s">
        <v>28</v>
      </c>
      <c r="D203" s="30">
        <v>100000.0</v>
      </c>
      <c r="E203" s="31"/>
    </row>
    <row r="204" ht="14.25" customHeight="1">
      <c r="B204" s="15">
        <v>45669.0</v>
      </c>
      <c r="C204" s="29" t="s">
        <v>169</v>
      </c>
      <c r="D204" s="30">
        <v>250000.0</v>
      </c>
      <c r="E204" s="31"/>
      <c r="F204" s="3" t="s">
        <v>60</v>
      </c>
    </row>
    <row r="205" ht="14.25" customHeight="1">
      <c r="B205" s="15">
        <v>45669.0</v>
      </c>
      <c r="C205" s="29" t="s">
        <v>170</v>
      </c>
      <c r="D205" s="30">
        <v>250000.0</v>
      </c>
      <c r="E205" s="31"/>
      <c r="F205" s="19" t="s">
        <v>9</v>
      </c>
    </row>
    <row r="206" ht="14.25" customHeight="1">
      <c r="B206" s="15">
        <v>45669.0</v>
      </c>
      <c r="C206" s="29" t="s">
        <v>94</v>
      </c>
      <c r="D206" s="30">
        <v>25000.0</v>
      </c>
      <c r="E206" s="31"/>
      <c r="F206" s="19" t="s">
        <v>9</v>
      </c>
    </row>
    <row r="207" ht="14.25" customHeight="1">
      <c r="B207" s="15">
        <v>45669.0</v>
      </c>
      <c r="C207" s="29" t="s">
        <v>27</v>
      </c>
      <c r="D207" s="30">
        <v>50000.0</v>
      </c>
      <c r="E207" s="31"/>
    </row>
    <row r="208" ht="14.25" customHeight="1">
      <c r="B208" s="15">
        <v>45669.0</v>
      </c>
      <c r="C208" s="29" t="s">
        <v>171</v>
      </c>
      <c r="D208" s="30">
        <v>100000.0</v>
      </c>
      <c r="E208" s="31"/>
    </row>
    <row r="209" ht="14.25" customHeight="1">
      <c r="B209" s="15">
        <v>45669.0</v>
      </c>
      <c r="C209" s="29" t="s">
        <v>92</v>
      </c>
      <c r="D209" s="30">
        <v>100000.0</v>
      </c>
      <c r="E209" s="31"/>
      <c r="F209" s="1"/>
    </row>
    <row r="210" ht="14.25" customHeight="1">
      <c r="B210" s="15">
        <v>45669.0</v>
      </c>
      <c r="C210" s="29" t="s">
        <v>97</v>
      </c>
      <c r="D210" s="30">
        <v>1500000.0</v>
      </c>
      <c r="E210" s="31"/>
    </row>
    <row r="211" ht="14.25" customHeight="1">
      <c r="B211" s="15">
        <v>45669.0</v>
      </c>
      <c r="C211" s="29" t="s">
        <v>172</v>
      </c>
      <c r="D211" s="30">
        <v>150000.0</v>
      </c>
      <c r="E211" s="31"/>
      <c r="F211" s="1"/>
    </row>
    <row r="212" ht="14.25" customHeight="1">
      <c r="B212" s="15">
        <v>45669.0</v>
      </c>
      <c r="C212" s="29" t="s">
        <v>173</v>
      </c>
      <c r="D212" s="30">
        <v>800000.0</v>
      </c>
      <c r="E212" s="31"/>
      <c r="F212" s="19" t="s">
        <v>9</v>
      </c>
    </row>
    <row r="213" ht="14.25" customHeight="1">
      <c r="B213" s="15">
        <v>45669.0</v>
      </c>
      <c r="C213" s="29" t="s">
        <v>15</v>
      </c>
      <c r="D213" s="30">
        <v>100000.0</v>
      </c>
      <c r="E213" s="31"/>
    </row>
    <row r="214" ht="14.25" customHeight="1">
      <c r="B214" s="15">
        <v>45669.0</v>
      </c>
      <c r="C214" s="29" t="s">
        <v>174</v>
      </c>
      <c r="D214" s="30">
        <v>100000.0</v>
      </c>
      <c r="E214" s="31"/>
    </row>
    <row r="215" ht="14.25" customHeight="1">
      <c r="B215" s="15">
        <v>45669.0</v>
      </c>
      <c r="C215" s="29" t="s">
        <v>175</v>
      </c>
      <c r="D215" s="30">
        <v>50000.0</v>
      </c>
      <c r="E215" s="31"/>
      <c r="F215" s="1"/>
    </row>
    <row r="216" ht="14.25" customHeight="1">
      <c r="B216" s="15">
        <v>45669.0</v>
      </c>
      <c r="C216" s="29" t="s">
        <v>104</v>
      </c>
      <c r="D216" s="30">
        <v>1000000.0</v>
      </c>
      <c r="E216" s="31"/>
      <c r="F216" s="19" t="s">
        <v>9</v>
      </c>
    </row>
    <row r="217" ht="14.25" customHeight="1">
      <c r="B217" s="15">
        <v>45669.0</v>
      </c>
      <c r="C217" s="29" t="s">
        <v>176</v>
      </c>
      <c r="D217" s="30">
        <v>350000.0</v>
      </c>
      <c r="E217" s="31"/>
    </row>
    <row r="218" ht="14.25" customHeight="1">
      <c r="B218" s="15">
        <v>45669.0</v>
      </c>
      <c r="C218" s="29" t="s">
        <v>177</v>
      </c>
      <c r="D218" s="30">
        <v>50000.0</v>
      </c>
      <c r="E218" s="31"/>
    </row>
    <row r="219" ht="14.25" customHeight="1">
      <c r="B219" s="15">
        <v>45670.0</v>
      </c>
      <c r="C219" s="29" t="s">
        <v>178</v>
      </c>
      <c r="D219" s="30">
        <v>200000.0</v>
      </c>
      <c r="E219" s="31"/>
    </row>
    <row r="220" ht="14.25" customHeight="1">
      <c r="B220" s="15">
        <v>45670.0</v>
      </c>
      <c r="C220" s="29" t="s">
        <v>127</v>
      </c>
      <c r="D220" s="30">
        <v>200000.0</v>
      </c>
      <c r="E220" s="31"/>
    </row>
    <row r="221" ht="14.25" customHeight="1">
      <c r="B221" s="15">
        <v>45670.0</v>
      </c>
      <c r="C221" s="29" t="s">
        <v>179</v>
      </c>
      <c r="D221" s="30">
        <v>135000.0</v>
      </c>
      <c r="E221" s="31"/>
    </row>
    <row r="222" ht="14.25" customHeight="1">
      <c r="B222" s="15">
        <v>45670.0</v>
      </c>
      <c r="C222" s="29" t="s">
        <v>64</v>
      </c>
      <c r="D222" s="30">
        <v>50000.0</v>
      </c>
      <c r="E222" s="31"/>
    </row>
    <row r="223" ht="14.25" customHeight="1">
      <c r="B223" s="15">
        <v>45670.0</v>
      </c>
      <c r="C223" s="29" t="s">
        <v>180</v>
      </c>
      <c r="D223" s="30">
        <v>400000.0</v>
      </c>
      <c r="E223" s="31"/>
    </row>
    <row r="224" ht="14.25" customHeight="1">
      <c r="B224" s="15">
        <v>45670.0</v>
      </c>
      <c r="C224" s="29" t="s">
        <v>27</v>
      </c>
      <c r="D224" s="30">
        <v>25000.0</v>
      </c>
      <c r="E224" s="31"/>
    </row>
    <row r="225" ht="14.25" customHeight="1">
      <c r="B225" s="15">
        <v>45670.0</v>
      </c>
      <c r="C225" s="29" t="s">
        <v>49</v>
      </c>
      <c r="D225" s="30">
        <v>20000.0</v>
      </c>
      <c r="E225" s="31"/>
    </row>
    <row r="226" ht="14.25" customHeight="1">
      <c r="B226" s="15">
        <v>45670.0</v>
      </c>
      <c r="C226" s="29" t="s">
        <v>100</v>
      </c>
      <c r="D226" s="30">
        <v>250000.0</v>
      </c>
      <c r="E226" s="31"/>
      <c r="F226" s="19" t="s">
        <v>9</v>
      </c>
    </row>
    <row r="227" ht="14.25" customHeight="1">
      <c r="B227" s="15">
        <v>45670.0</v>
      </c>
      <c r="C227" s="29" t="s">
        <v>28</v>
      </c>
      <c r="D227" s="30">
        <v>100000.0</v>
      </c>
      <c r="E227" s="31"/>
    </row>
    <row r="228" ht="14.25" customHeight="1">
      <c r="B228" s="15">
        <v>45670.0</v>
      </c>
      <c r="C228" s="29" t="s">
        <v>181</v>
      </c>
      <c r="D228" s="30">
        <v>100000.0</v>
      </c>
      <c r="E228" s="31"/>
    </row>
    <row r="229" ht="14.25" customHeight="1">
      <c r="B229" s="15">
        <v>45670.0</v>
      </c>
      <c r="C229" s="29" t="s">
        <v>182</v>
      </c>
      <c r="D229" s="30">
        <v>150000.0</v>
      </c>
      <c r="E229" s="31"/>
      <c r="F229" s="19" t="s">
        <v>9</v>
      </c>
    </row>
    <row r="230" ht="14.25" customHeight="1">
      <c r="B230" s="15">
        <v>45670.0</v>
      </c>
      <c r="C230" s="29" t="s">
        <v>183</v>
      </c>
      <c r="D230" s="31"/>
      <c r="E230" s="30">
        <v>4000000.0</v>
      </c>
      <c r="F230" s="19" t="s">
        <v>184</v>
      </c>
    </row>
    <row r="231" ht="14.25" customHeight="1">
      <c r="B231" s="15">
        <v>45670.0</v>
      </c>
      <c r="C231" s="29" t="s">
        <v>185</v>
      </c>
      <c r="D231" s="30">
        <v>70000.0</v>
      </c>
      <c r="E231" s="31"/>
      <c r="F231" s="1"/>
    </row>
    <row r="232" ht="14.25" customHeight="1">
      <c r="B232" s="15">
        <v>45670.0</v>
      </c>
      <c r="C232" s="29" t="s">
        <v>186</v>
      </c>
      <c r="D232" s="30">
        <v>50000.0</v>
      </c>
      <c r="E232" s="31"/>
      <c r="F232" s="3" t="s">
        <v>9</v>
      </c>
    </row>
    <row r="233" ht="14.25" customHeight="1">
      <c r="B233" s="15">
        <v>45670.0</v>
      </c>
      <c r="C233" s="29" t="s">
        <v>57</v>
      </c>
      <c r="D233" s="30">
        <v>150000.0</v>
      </c>
      <c r="E233" s="31"/>
    </row>
    <row r="234" ht="14.25" customHeight="1">
      <c r="B234" s="15">
        <v>45670.0</v>
      </c>
      <c r="C234" s="29" t="s">
        <v>10</v>
      </c>
      <c r="D234" s="30">
        <v>20000.0</v>
      </c>
      <c r="E234" s="31"/>
    </row>
    <row r="235" ht="14.25" customHeight="1">
      <c r="B235" s="15">
        <v>45670.0</v>
      </c>
      <c r="C235" s="29" t="s">
        <v>23</v>
      </c>
      <c r="D235" s="30">
        <v>50000.0</v>
      </c>
      <c r="E235" s="31"/>
    </row>
    <row r="236" ht="14.25" customHeight="1">
      <c r="B236" s="15">
        <v>45670.0</v>
      </c>
      <c r="C236" s="29" t="s">
        <v>187</v>
      </c>
      <c r="D236" s="30">
        <v>500000.0</v>
      </c>
      <c r="E236" s="31"/>
    </row>
    <row r="237" ht="14.25" customHeight="1">
      <c r="B237" s="15">
        <v>45671.0</v>
      </c>
      <c r="C237" s="29" t="s">
        <v>188</v>
      </c>
      <c r="D237" s="30">
        <v>200000.0</v>
      </c>
      <c r="E237" s="31"/>
      <c r="F237" s="19" t="s">
        <v>9</v>
      </c>
    </row>
    <row r="238" ht="14.25" customHeight="1">
      <c r="B238" s="15">
        <v>45671.0</v>
      </c>
      <c r="C238" s="29" t="s">
        <v>189</v>
      </c>
      <c r="D238" s="30">
        <v>150000.0</v>
      </c>
      <c r="E238" s="31"/>
      <c r="F238" s="3" t="s">
        <v>9</v>
      </c>
    </row>
    <row r="239" ht="14.25" customHeight="1">
      <c r="B239" s="15">
        <v>45671.0</v>
      </c>
      <c r="C239" s="29" t="s">
        <v>190</v>
      </c>
      <c r="D239" s="30">
        <v>500000.0</v>
      </c>
      <c r="E239" s="31"/>
      <c r="F239" s="1"/>
    </row>
    <row r="240" ht="14.25" customHeight="1">
      <c r="B240" s="15">
        <v>45671.0</v>
      </c>
      <c r="C240" s="29" t="s">
        <v>191</v>
      </c>
      <c r="D240" s="30">
        <v>100000.0</v>
      </c>
      <c r="E240" s="31"/>
    </row>
    <row r="241" ht="14.25" customHeight="1">
      <c r="B241" s="15">
        <v>45671.0</v>
      </c>
      <c r="C241" s="29" t="s">
        <v>49</v>
      </c>
      <c r="D241" s="30">
        <v>40000.0</v>
      </c>
      <c r="E241" s="31"/>
    </row>
    <row r="242" ht="14.25" customHeight="1">
      <c r="B242" s="15">
        <v>45671.0</v>
      </c>
      <c r="C242" s="29" t="s">
        <v>124</v>
      </c>
      <c r="D242" s="30">
        <v>150000.0</v>
      </c>
      <c r="E242" s="31"/>
      <c r="F242" s="19" t="s">
        <v>125</v>
      </c>
    </row>
    <row r="243" ht="14.25" customHeight="1">
      <c r="B243" s="15">
        <v>45671.0</v>
      </c>
      <c r="C243" s="29" t="s">
        <v>192</v>
      </c>
      <c r="D243" s="30">
        <v>300000.0</v>
      </c>
      <c r="E243" s="31"/>
    </row>
    <row r="244" ht="14.25" customHeight="1">
      <c r="B244" s="15">
        <v>45671.0</v>
      </c>
      <c r="C244" s="29" t="s">
        <v>27</v>
      </c>
      <c r="D244" s="30">
        <v>25000.0</v>
      </c>
      <c r="E244" s="31"/>
    </row>
    <row r="245" ht="14.25" customHeight="1">
      <c r="B245" s="15">
        <v>45671.0</v>
      </c>
      <c r="C245" s="29" t="s">
        <v>131</v>
      </c>
      <c r="D245" s="31"/>
      <c r="E245" s="17">
        <v>3000000.0</v>
      </c>
    </row>
    <row r="246" ht="14.25" customHeight="1">
      <c r="A246" s="32"/>
      <c r="B246" s="15">
        <v>45671.0</v>
      </c>
      <c r="C246" s="29" t="s">
        <v>132</v>
      </c>
      <c r="D246" s="31"/>
      <c r="E246" s="17">
        <v>3000000.0</v>
      </c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4.25" customHeight="1">
      <c r="B247" s="15">
        <v>45671.0</v>
      </c>
      <c r="C247" s="29" t="s">
        <v>133</v>
      </c>
      <c r="D247" s="31"/>
      <c r="E247" s="17">
        <v>3000000.0</v>
      </c>
    </row>
    <row r="248" ht="14.25" customHeight="1">
      <c r="B248" s="15">
        <v>45671.0</v>
      </c>
      <c r="C248" s="29" t="s">
        <v>136</v>
      </c>
      <c r="D248" s="31"/>
      <c r="E248" s="17">
        <v>3000000.0</v>
      </c>
    </row>
    <row r="249" ht="14.25" customHeight="1">
      <c r="B249" s="15">
        <v>45671.0</v>
      </c>
      <c r="C249" s="29" t="s">
        <v>134</v>
      </c>
      <c r="D249" s="31"/>
      <c r="E249" s="17">
        <v>3000000.0</v>
      </c>
      <c r="F249" s="1"/>
    </row>
    <row r="250" ht="14.25" customHeight="1">
      <c r="B250" s="15">
        <v>45671.0</v>
      </c>
      <c r="C250" s="29" t="s">
        <v>135</v>
      </c>
      <c r="D250" s="31"/>
      <c r="E250" s="17">
        <v>3000000.0</v>
      </c>
    </row>
    <row r="251" ht="14.25" customHeight="1">
      <c r="B251" s="15">
        <v>45671.0</v>
      </c>
      <c r="C251" s="29" t="s">
        <v>137</v>
      </c>
      <c r="D251" s="31"/>
      <c r="E251" s="17">
        <v>3000000.0</v>
      </c>
    </row>
    <row r="252" ht="14.25" customHeight="1">
      <c r="B252" s="15">
        <v>45671.0</v>
      </c>
      <c r="C252" s="29" t="s">
        <v>193</v>
      </c>
      <c r="D252" s="31"/>
      <c r="E252" s="17">
        <v>2000000.0</v>
      </c>
      <c r="F252" s="19" t="s">
        <v>194</v>
      </c>
    </row>
    <row r="253" ht="14.25" customHeight="1">
      <c r="B253" s="15">
        <v>45671.0</v>
      </c>
      <c r="C253" s="29" t="s">
        <v>28</v>
      </c>
      <c r="D253" s="30">
        <v>100000.0</v>
      </c>
      <c r="E253" s="31"/>
    </row>
    <row r="254" ht="14.25" customHeight="1">
      <c r="B254" s="15">
        <v>45671.0</v>
      </c>
      <c r="C254" s="29" t="s">
        <v>195</v>
      </c>
      <c r="D254" s="30">
        <v>100000.0</v>
      </c>
      <c r="E254" s="31"/>
    </row>
    <row r="255" ht="14.25" customHeight="1">
      <c r="B255" s="15">
        <v>45671.0</v>
      </c>
      <c r="C255" s="29" t="s">
        <v>196</v>
      </c>
      <c r="D255" s="30">
        <v>5000000.0</v>
      </c>
      <c r="E255" s="31"/>
    </row>
    <row r="256" ht="14.25" customHeight="1">
      <c r="B256" s="15">
        <v>45671.0</v>
      </c>
      <c r="C256" s="29" t="s">
        <v>196</v>
      </c>
      <c r="D256" s="30">
        <v>100000.0</v>
      </c>
      <c r="E256" s="31"/>
    </row>
    <row r="257" ht="14.25" customHeight="1">
      <c r="B257" s="15">
        <v>45671.0</v>
      </c>
      <c r="C257" s="29" t="s">
        <v>115</v>
      </c>
      <c r="D257" s="30">
        <v>100000.0</v>
      </c>
      <c r="E257" s="31"/>
    </row>
    <row r="258" ht="14.25" customHeight="1">
      <c r="B258" s="15">
        <v>45671.0</v>
      </c>
      <c r="C258" s="29" t="s">
        <v>47</v>
      </c>
      <c r="D258" s="30">
        <v>500000.0</v>
      </c>
      <c r="E258" s="31"/>
      <c r="F258" s="19" t="s">
        <v>9</v>
      </c>
    </row>
    <row r="259" ht="14.25" customHeight="1">
      <c r="B259" s="15">
        <v>45672.0</v>
      </c>
      <c r="C259" s="29" t="s">
        <v>197</v>
      </c>
      <c r="D259" s="30">
        <v>100000.0</v>
      </c>
      <c r="E259" s="31"/>
    </row>
    <row r="260" ht="14.25" customHeight="1">
      <c r="B260" s="15">
        <v>45672.0</v>
      </c>
      <c r="C260" s="29" t="s">
        <v>198</v>
      </c>
      <c r="D260" s="30">
        <v>2500000.0</v>
      </c>
      <c r="E260" s="31"/>
    </row>
    <row r="261" ht="14.25" customHeight="1">
      <c r="B261" s="15">
        <v>45672.0</v>
      </c>
      <c r="C261" s="29" t="s">
        <v>199</v>
      </c>
      <c r="D261" s="30">
        <v>2015473.0</v>
      </c>
      <c r="E261" s="31"/>
    </row>
    <row r="262" ht="14.25" customHeight="1">
      <c r="B262" s="15">
        <v>45672.0</v>
      </c>
      <c r="C262" s="29" t="s">
        <v>28</v>
      </c>
      <c r="D262" s="30">
        <v>100000.0</v>
      </c>
      <c r="E262" s="31"/>
    </row>
    <row r="263" ht="14.25" customHeight="1">
      <c r="B263" s="15">
        <v>45672.0</v>
      </c>
      <c r="C263" s="29" t="s">
        <v>200</v>
      </c>
      <c r="D263" s="30">
        <v>300000.0</v>
      </c>
      <c r="E263" s="31"/>
    </row>
    <row r="264" ht="14.25" customHeight="1">
      <c r="B264" s="15">
        <v>45672.0</v>
      </c>
      <c r="C264" s="29" t="s">
        <v>201</v>
      </c>
      <c r="D264" s="30">
        <v>100000.0</v>
      </c>
      <c r="E264" s="31"/>
    </row>
    <row r="265" ht="14.25" customHeight="1">
      <c r="B265" s="15">
        <v>45672.0</v>
      </c>
      <c r="C265" s="29" t="s">
        <v>202</v>
      </c>
      <c r="D265" s="30">
        <v>500000.0</v>
      </c>
      <c r="E265" s="31"/>
    </row>
    <row r="266" ht="14.25" customHeight="1">
      <c r="B266" s="15">
        <v>45672.0</v>
      </c>
      <c r="C266" s="29" t="s">
        <v>49</v>
      </c>
      <c r="D266" s="30">
        <v>40000.0</v>
      </c>
      <c r="E266" s="31"/>
    </row>
    <row r="267" ht="14.25" customHeight="1">
      <c r="B267" s="15">
        <v>45672.0</v>
      </c>
      <c r="C267" s="29" t="s">
        <v>34</v>
      </c>
      <c r="D267" s="30">
        <v>500000.0</v>
      </c>
      <c r="E267" s="31"/>
    </row>
    <row r="268" ht="14.25" customHeight="1">
      <c r="B268" s="15">
        <v>45672.0</v>
      </c>
      <c r="C268" s="29" t="s">
        <v>203</v>
      </c>
      <c r="D268" s="30">
        <v>100000.0</v>
      </c>
      <c r="E268" s="31"/>
      <c r="F268" s="19" t="s">
        <v>9</v>
      </c>
    </row>
    <row r="269" ht="14.25" customHeight="1">
      <c r="B269" s="15">
        <v>45672.0</v>
      </c>
      <c r="C269" s="29" t="s">
        <v>204</v>
      </c>
      <c r="D269" s="30">
        <v>300000.0</v>
      </c>
      <c r="E269" s="31"/>
      <c r="F269" s="3" t="s">
        <v>46</v>
      </c>
    </row>
    <row r="270" ht="14.25" customHeight="1">
      <c r="B270" s="15">
        <v>45672.0</v>
      </c>
      <c r="C270" s="29" t="s">
        <v>22</v>
      </c>
      <c r="D270" s="30">
        <v>25000.0</v>
      </c>
      <c r="E270" s="31"/>
    </row>
    <row r="271" ht="14.25" customHeight="1">
      <c r="B271" s="15">
        <v>45672.0</v>
      </c>
      <c r="C271" s="29" t="s">
        <v>205</v>
      </c>
      <c r="D271" s="30">
        <v>1000000.0</v>
      </c>
      <c r="E271" s="31"/>
    </row>
    <row r="272" ht="14.25" customHeight="1">
      <c r="B272" s="15">
        <v>45672.0</v>
      </c>
      <c r="C272" s="29" t="s">
        <v>206</v>
      </c>
      <c r="D272" s="30">
        <v>100000.0</v>
      </c>
      <c r="E272" s="31"/>
      <c r="F272" s="1"/>
    </row>
    <row r="273" ht="14.25" customHeight="1">
      <c r="B273" s="15">
        <v>45672.0</v>
      </c>
      <c r="C273" s="29" t="s">
        <v>207</v>
      </c>
      <c r="D273" s="30">
        <v>100000.0</v>
      </c>
      <c r="E273" s="31"/>
    </row>
    <row r="274" ht="14.25" customHeight="1">
      <c r="B274" s="15">
        <v>45672.0</v>
      </c>
      <c r="C274" s="29" t="s">
        <v>208</v>
      </c>
      <c r="D274" s="30">
        <v>100000.0</v>
      </c>
      <c r="E274" s="31"/>
      <c r="F274" s="19">
        <v>26.0</v>
      </c>
    </row>
    <row r="275" ht="14.25" customHeight="1">
      <c r="B275" s="15">
        <v>45672.0</v>
      </c>
      <c r="C275" s="29" t="s">
        <v>143</v>
      </c>
      <c r="D275" s="30">
        <v>500000.0</v>
      </c>
      <c r="E275" s="31"/>
      <c r="F275" s="19" t="s">
        <v>9</v>
      </c>
    </row>
    <row r="276" ht="14.25" customHeight="1">
      <c r="B276" s="15">
        <v>45673.0</v>
      </c>
      <c r="C276" s="29" t="s">
        <v>209</v>
      </c>
      <c r="D276" s="30">
        <v>50000.0</v>
      </c>
      <c r="E276" s="31"/>
    </row>
    <row r="277" ht="14.25" customHeight="1">
      <c r="B277" s="15">
        <v>45673.0</v>
      </c>
      <c r="C277" s="29" t="s">
        <v>210</v>
      </c>
      <c r="D277" s="30">
        <v>300000.0</v>
      </c>
      <c r="E277" s="31"/>
      <c r="F277" s="19" t="s">
        <v>9</v>
      </c>
    </row>
    <row r="278" ht="14.25" customHeight="1">
      <c r="B278" s="15">
        <v>45673.0</v>
      </c>
      <c r="C278" s="29" t="s">
        <v>211</v>
      </c>
      <c r="D278" s="30">
        <v>3000000.0</v>
      </c>
      <c r="E278" s="31"/>
      <c r="F278" s="1"/>
    </row>
    <row r="279" ht="14.25" customHeight="1">
      <c r="B279" s="15">
        <v>45673.0</v>
      </c>
      <c r="C279" s="29" t="s">
        <v>187</v>
      </c>
      <c r="D279" s="30">
        <v>500746.0</v>
      </c>
      <c r="E279" s="31"/>
    </row>
    <row r="280" ht="14.25" customHeight="1">
      <c r="B280" s="15">
        <v>45673.0</v>
      </c>
      <c r="C280" s="29" t="s">
        <v>49</v>
      </c>
      <c r="D280" s="30">
        <v>40000.0</v>
      </c>
      <c r="E280" s="31"/>
    </row>
    <row r="281" ht="14.25" customHeight="1">
      <c r="B281" s="15">
        <v>45673.0</v>
      </c>
      <c r="C281" s="29" t="s">
        <v>27</v>
      </c>
      <c r="D281" s="30">
        <v>25000.0</v>
      </c>
      <c r="E281" s="31"/>
    </row>
    <row r="282" ht="14.25" customHeight="1">
      <c r="B282" s="15">
        <v>45673.0</v>
      </c>
      <c r="C282" s="29" t="s">
        <v>212</v>
      </c>
      <c r="D282" s="30">
        <v>300000.0</v>
      </c>
      <c r="E282" s="31"/>
      <c r="F282" s="1"/>
    </row>
    <row r="283" ht="14.25" customHeight="1">
      <c r="B283" s="15">
        <v>45673.0</v>
      </c>
      <c r="C283" s="29" t="s">
        <v>58</v>
      </c>
      <c r="D283" s="30">
        <v>138000.0</v>
      </c>
      <c r="E283" s="31"/>
    </row>
    <row r="284" ht="14.25" customHeight="1">
      <c r="B284" s="15">
        <v>45673.0</v>
      </c>
      <c r="C284" s="29" t="s">
        <v>213</v>
      </c>
      <c r="D284" s="30">
        <v>100000.0</v>
      </c>
      <c r="E284" s="31"/>
    </row>
    <row r="285" ht="14.25" customHeight="1">
      <c r="B285" s="15">
        <v>45674.0</v>
      </c>
      <c r="C285" s="29" t="s">
        <v>45</v>
      </c>
      <c r="D285" s="30">
        <v>600000.0</v>
      </c>
      <c r="E285" s="31"/>
      <c r="F285" s="3" t="s">
        <v>46</v>
      </c>
    </row>
    <row r="286" ht="14.25" customHeight="1">
      <c r="B286" s="15">
        <v>45674.0</v>
      </c>
      <c r="C286" s="29" t="s">
        <v>28</v>
      </c>
      <c r="D286" s="30">
        <v>200000.0</v>
      </c>
      <c r="E286" s="31"/>
    </row>
    <row r="287" ht="14.25" customHeight="1">
      <c r="B287" s="15">
        <v>45674.0</v>
      </c>
      <c r="C287" s="29" t="s">
        <v>214</v>
      </c>
      <c r="D287" s="30">
        <v>100000.0</v>
      </c>
      <c r="E287" s="31"/>
    </row>
    <row r="288" ht="14.25" customHeight="1">
      <c r="B288" s="15">
        <v>45674.0</v>
      </c>
      <c r="C288" s="29" t="s">
        <v>215</v>
      </c>
      <c r="D288" s="30">
        <v>50000.0</v>
      </c>
      <c r="E288" s="31"/>
      <c r="F288" s="19" t="s">
        <v>9</v>
      </c>
    </row>
    <row r="289" ht="14.25" customHeight="1">
      <c r="B289" s="15">
        <v>45674.0</v>
      </c>
      <c r="C289" s="29" t="s">
        <v>216</v>
      </c>
      <c r="D289" s="30">
        <v>500000.0</v>
      </c>
      <c r="E289" s="31"/>
      <c r="F289" s="1"/>
    </row>
    <row r="290" ht="14.25" customHeight="1">
      <c r="B290" s="15">
        <v>45674.0</v>
      </c>
      <c r="C290" s="29" t="s">
        <v>217</v>
      </c>
      <c r="D290" s="30">
        <v>500000.0</v>
      </c>
      <c r="E290" s="31"/>
    </row>
    <row r="291" ht="14.25" customHeight="1">
      <c r="B291" s="15">
        <v>45674.0</v>
      </c>
      <c r="C291" s="29" t="s">
        <v>103</v>
      </c>
      <c r="D291" s="30">
        <v>400000.0</v>
      </c>
      <c r="E291" s="31"/>
    </row>
    <row r="292" ht="14.25" customHeight="1">
      <c r="B292" s="15">
        <v>45674.0</v>
      </c>
      <c r="C292" s="29" t="s">
        <v>27</v>
      </c>
      <c r="D292" s="30">
        <v>25000.0</v>
      </c>
      <c r="E292" s="31"/>
    </row>
    <row r="293" ht="14.25" customHeight="1">
      <c r="B293" s="15">
        <v>45674.0</v>
      </c>
      <c r="C293" s="29" t="s">
        <v>218</v>
      </c>
      <c r="D293" s="30">
        <v>500000.0</v>
      </c>
      <c r="E293" s="31"/>
    </row>
    <row r="294" ht="14.25" customHeight="1">
      <c r="B294" s="15">
        <v>45675.0</v>
      </c>
      <c r="C294" s="29" t="s">
        <v>109</v>
      </c>
      <c r="D294" s="30">
        <v>200000.0</v>
      </c>
      <c r="E294" s="31"/>
    </row>
    <row r="295" ht="14.25" customHeight="1">
      <c r="B295" s="15">
        <v>45675.0</v>
      </c>
      <c r="C295" s="29" t="s">
        <v>28</v>
      </c>
      <c r="D295" s="30">
        <v>100000.0</v>
      </c>
      <c r="E295" s="31"/>
    </row>
    <row r="296" ht="14.25" customHeight="1">
      <c r="B296" s="15">
        <v>45675.0</v>
      </c>
      <c r="C296" s="29" t="s">
        <v>131</v>
      </c>
      <c r="D296" s="31"/>
      <c r="E296" s="30">
        <v>3000000.0</v>
      </c>
    </row>
    <row r="297" ht="14.25" customHeight="1">
      <c r="B297" s="15">
        <v>45675.0</v>
      </c>
      <c r="C297" s="29" t="s">
        <v>69</v>
      </c>
      <c r="D297" s="31"/>
      <c r="E297" s="17">
        <v>3000000.0</v>
      </c>
    </row>
    <row r="298" ht="14.25" customHeight="1">
      <c r="B298" s="15">
        <v>45675.0</v>
      </c>
      <c r="C298" s="29" t="s">
        <v>70</v>
      </c>
      <c r="D298" s="31"/>
      <c r="E298" s="17">
        <v>3000000.0</v>
      </c>
    </row>
    <row r="299" ht="14.25" customHeight="1">
      <c r="B299" s="15">
        <v>45675.0</v>
      </c>
      <c r="C299" s="29" t="s">
        <v>72</v>
      </c>
      <c r="D299" s="31"/>
      <c r="E299" s="17">
        <v>3000000.0</v>
      </c>
      <c r="F299" s="1"/>
    </row>
    <row r="300" ht="14.25" customHeight="1">
      <c r="B300" s="15">
        <v>45675.0</v>
      </c>
      <c r="C300" s="29" t="s">
        <v>73</v>
      </c>
      <c r="D300" s="31"/>
      <c r="E300" s="17">
        <v>3000000.0</v>
      </c>
    </row>
    <row r="301" ht="14.25" customHeight="1">
      <c r="B301" s="15">
        <v>45675.0</v>
      </c>
      <c r="C301" s="29" t="s">
        <v>71</v>
      </c>
      <c r="D301" s="31"/>
      <c r="E301" s="17">
        <v>3000000.0</v>
      </c>
    </row>
    <row r="302" ht="14.25" customHeight="1">
      <c r="B302" s="15">
        <v>45675.0</v>
      </c>
      <c r="C302" s="29" t="s">
        <v>133</v>
      </c>
      <c r="D302" s="31"/>
      <c r="E302" s="17">
        <v>3000000.0</v>
      </c>
    </row>
    <row r="303" ht="14.25" customHeight="1">
      <c r="B303" s="15">
        <v>45675.0</v>
      </c>
      <c r="C303" s="29" t="s">
        <v>219</v>
      </c>
      <c r="D303" s="31"/>
      <c r="E303" s="17">
        <v>3000000.0</v>
      </c>
    </row>
    <row r="304" ht="14.25" customHeight="1">
      <c r="B304" s="15">
        <v>45675.0</v>
      </c>
      <c r="C304" s="29" t="s">
        <v>220</v>
      </c>
      <c r="D304" s="31"/>
      <c r="E304" s="17">
        <v>3000000.0</v>
      </c>
    </row>
    <row r="305" ht="14.25" customHeight="1">
      <c r="B305" s="15">
        <v>45675.0</v>
      </c>
      <c r="C305" s="29" t="s">
        <v>221</v>
      </c>
      <c r="D305" s="30">
        <v>170000.0</v>
      </c>
      <c r="E305" s="31"/>
    </row>
    <row r="306" ht="14.25" customHeight="1">
      <c r="B306" s="15">
        <v>45675.0</v>
      </c>
      <c r="C306" s="29" t="s">
        <v>222</v>
      </c>
      <c r="D306" s="30">
        <v>50000.0</v>
      </c>
      <c r="E306" s="31"/>
    </row>
    <row r="307" ht="14.25" customHeight="1">
      <c r="B307" s="15">
        <v>45675.0</v>
      </c>
      <c r="C307" s="29" t="s">
        <v>15</v>
      </c>
      <c r="D307" s="30">
        <v>100000.0</v>
      </c>
      <c r="E307" s="31"/>
    </row>
    <row r="308" ht="14.25" customHeight="1">
      <c r="B308" s="15">
        <v>45676.0</v>
      </c>
      <c r="C308" s="29" t="s">
        <v>28</v>
      </c>
      <c r="D308" s="30">
        <v>100000.0</v>
      </c>
      <c r="E308" s="31"/>
    </row>
    <row r="309" ht="14.25" customHeight="1">
      <c r="B309" s="15">
        <v>45676.0</v>
      </c>
      <c r="C309" s="29" t="s">
        <v>89</v>
      </c>
      <c r="D309" s="30">
        <v>250000.0</v>
      </c>
      <c r="E309" s="31"/>
      <c r="F309" s="1"/>
    </row>
    <row r="310" ht="14.25" customHeight="1">
      <c r="B310" s="15">
        <v>45676.0</v>
      </c>
      <c r="C310" s="29" t="s">
        <v>92</v>
      </c>
      <c r="D310" s="30">
        <v>100000.0</v>
      </c>
      <c r="E310" s="31"/>
      <c r="F310" s="1"/>
    </row>
    <row r="311" ht="14.25" customHeight="1">
      <c r="B311" s="15">
        <v>45676.0</v>
      </c>
      <c r="C311" s="29" t="s">
        <v>100</v>
      </c>
      <c r="D311" s="30">
        <v>250000.0</v>
      </c>
      <c r="E311" s="31"/>
      <c r="F311" s="19" t="s">
        <v>9</v>
      </c>
    </row>
    <row r="312" ht="14.25" customHeight="1">
      <c r="B312" s="15">
        <v>45676.0</v>
      </c>
      <c r="C312" s="29" t="s">
        <v>223</v>
      </c>
      <c r="D312" s="30">
        <v>30000.0</v>
      </c>
      <c r="E312" s="31"/>
    </row>
    <row r="313" ht="14.25" customHeight="1">
      <c r="B313" s="15">
        <v>45676.0</v>
      </c>
      <c r="C313" s="29" t="s">
        <v>67</v>
      </c>
      <c r="D313" s="30">
        <v>1000000.0</v>
      </c>
      <c r="E313" s="31"/>
    </row>
    <row r="314" ht="14.25" customHeight="1">
      <c r="B314" s="15">
        <v>45676.0</v>
      </c>
      <c r="C314" s="29" t="s">
        <v>77</v>
      </c>
      <c r="D314" s="31"/>
      <c r="E314" s="17">
        <v>3000000.0</v>
      </c>
      <c r="F314" s="1"/>
    </row>
    <row r="315" ht="14.25" customHeight="1">
      <c r="B315" s="15">
        <v>45676.0</v>
      </c>
      <c r="C315" s="29" t="s">
        <v>80</v>
      </c>
      <c r="D315" s="31"/>
      <c r="E315" s="17">
        <v>3000000.0</v>
      </c>
    </row>
    <row r="316" ht="14.25" customHeight="1">
      <c r="B316" s="15">
        <v>45676.0</v>
      </c>
      <c r="C316" s="29" t="s">
        <v>78</v>
      </c>
      <c r="D316" s="31"/>
      <c r="E316" s="17">
        <v>3000000.0</v>
      </c>
    </row>
    <row r="317" ht="14.25" customHeight="1">
      <c r="B317" s="15">
        <v>45676.0</v>
      </c>
      <c r="C317" s="29" t="s">
        <v>97</v>
      </c>
      <c r="D317" s="30">
        <v>1500000.0</v>
      </c>
      <c r="E317" s="31"/>
      <c r="F317" s="1"/>
    </row>
    <row r="318" ht="14.25" customHeight="1">
      <c r="B318" s="15">
        <v>45676.0</v>
      </c>
      <c r="C318" s="29" t="s">
        <v>224</v>
      </c>
      <c r="D318" s="30">
        <v>300000.0</v>
      </c>
      <c r="E318" s="31"/>
    </row>
    <row r="319" ht="14.25" customHeight="1">
      <c r="B319" s="15">
        <v>45676.0</v>
      </c>
      <c r="C319" s="29" t="s">
        <v>225</v>
      </c>
      <c r="D319" s="30">
        <v>50000.0</v>
      </c>
      <c r="E319" s="31"/>
    </row>
    <row r="320" ht="14.25" customHeight="1">
      <c r="B320" s="15">
        <v>45676.0</v>
      </c>
      <c r="C320" s="29" t="s">
        <v>104</v>
      </c>
      <c r="D320" s="30">
        <v>3000000.0</v>
      </c>
      <c r="E320" s="31"/>
      <c r="F320" s="19" t="s">
        <v>9</v>
      </c>
    </row>
    <row r="321" ht="14.25" customHeight="1">
      <c r="B321" s="15">
        <v>45676.0</v>
      </c>
      <c r="C321" s="29" t="s">
        <v>79</v>
      </c>
      <c r="D321" s="31"/>
      <c r="E321" s="30">
        <v>3000000.0</v>
      </c>
    </row>
    <row r="322" ht="14.25" customHeight="1">
      <c r="B322" s="15">
        <v>45676.0</v>
      </c>
      <c r="C322" s="29" t="s">
        <v>94</v>
      </c>
      <c r="D322" s="30">
        <v>25000.0</v>
      </c>
      <c r="E322" s="31"/>
      <c r="F322" s="19" t="s">
        <v>9</v>
      </c>
    </row>
    <row r="323" ht="14.25" customHeight="1">
      <c r="B323" s="15">
        <v>45676.0</v>
      </c>
      <c r="C323" s="29" t="s">
        <v>226</v>
      </c>
      <c r="D323" s="30">
        <v>500000.0</v>
      </c>
      <c r="E323" s="31"/>
    </row>
    <row r="324" ht="14.25" customHeight="1">
      <c r="B324" s="15">
        <v>45676.0</v>
      </c>
      <c r="C324" s="29" t="s">
        <v>227</v>
      </c>
      <c r="D324" s="30">
        <v>100000.0</v>
      </c>
      <c r="E324" s="31"/>
    </row>
    <row r="325" ht="14.25" customHeight="1">
      <c r="B325" s="15">
        <v>45676.0</v>
      </c>
      <c r="C325" s="29" t="s">
        <v>181</v>
      </c>
      <c r="D325" s="30">
        <v>100000.0</v>
      </c>
      <c r="E325" s="31"/>
    </row>
    <row r="326" ht="14.25" customHeight="1">
      <c r="B326" s="15">
        <v>45676.0</v>
      </c>
      <c r="C326" s="29" t="s">
        <v>228</v>
      </c>
      <c r="D326" s="30">
        <v>200000.0</v>
      </c>
      <c r="E326" s="31"/>
    </row>
    <row r="327" ht="14.25" customHeight="1">
      <c r="B327" s="15">
        <v>45676.0</v>
      </c>
      <c r="C327" s="29" t="s">
        <v>229</v>
      </c>
      <c r="D327" s="30">
        <v>450000.0</v>
      </c>
      <c r="E327" s="31"/>
      <c r="F327" s="1"/>
    </row>
    <row r="328" ht="14.25" customHeight="1">
      <c r="B328" s="15">
        <v>45677.0</v>
      </c>
      <c r="C328" s="29" t="s">
        <v>230</v>
      </c>
      <c r="D328" s="30">
        <v>100000.0</v>
      </c>
      <c r="E328" s="31"/>
      <c r="F328" s="1"/>
    </row>
    <row r="329" ht="14.25" customHeight="1">
      <c r="B329" s="15">
        <v>45677.0</v>
      </c>
      <c r="C329" s="29" t="s">
        <v>28</v>
      </c>
      <c r="D329" s="30">
        <v>100000.0</v>
      </c>
      <c r="E329" s="31"/>
      <c r="F329" s="1"/>
    </row>
    <row r="330" ht="14.25" customHeight="1">
      <c r="B330" s="15">
        <v>45677.0</v>
      </c>
      <c r="C330" s="29" t="s">
        <v>231</v>
      </c>
      <c r="D330" s="30">
        <v>40000.0</v>
      </c>
      <c r="E330" s="31"/>
    </row>
    <row r="331" ht="14.25" customHeight="1">
      <c r="B331" s="15">
        <v>45677.0</v>
      </c>
      <c r="C331" s="29" t="s">
        <v>232</v>
      </c>
      <c r="D331" s="30">
        <v>500000.0</v>
      </c>
      <c r="E331" s="31"/>
    </row>
    <row r="332" ht="14.25" customHeight="1">
      <c r="B332" s="15">
        <v>45677.0</v>
      </c>
      <c r="C332" s="29" t="s">
        <v>47</v>
      </c>
      <c r="D332" s="30">
        <v>300000.0</v>
      </c>
      <c r="E332" s="31"/>
      <c r="F332" s="1"/>
    </row>
    <row r="333" ht="14.25" customHeight="1">
      <c r="B333" s="15">
        <v>45677.0</v>
      </c>
      <c r="C333" s="29" t="s">
        <v>27</v>
      </c>
      <c r="D333" s="30">
        <v>25000.0</v>
      </c>
      <c r="E333" s="31"/>
      <c r="F333" s="1"/>
    </row>
    <row r="334" ht="14.25" customHeight="1">
      <c r="B334" s="15">
        <v>45677.0</v>
      </c>
      <c r="C334" s="29" t="s">
        <v>233</v>
      </c>
      <c r="D334" s="30">
        <v>300000.0</v>
      </c>
      <c r="E334" s="31"/>
    </row>
    <row r="335" ht="14.25" customHeight="1">
      <c r="B335" s="15">
        <v>45677.0</v>
      </c>
      <c r="C335" s="29" t="s">
        <v>143</v>
      </c>
      <c r="D335" s="30">
        <v>500000.0</v>
      </c>
      <c r="E335" s="31"/>
      <c r="F335" s="3" t="s">
        <v>9</v>
      </c>
    </row>
    <row r="336" ht="14.25" customHeight="1">
      <c r="B336" s="15">
        <v>45677.0</v>
      </c>
      <c r="C336" s="29" t="s">
        <v>53</v>
      </c>
      <c r="D336" s="30">
        <v>50000.0</v>
      </c>
      <c r="E336" s="31"/>
    </row>
    <row r="337" ht="14.25" customHeight="1">
      <c r="B337" s="15">
        <v>45677.0</v>
      </c>
      <c r="C337" s="29" t="s">
        <v>234</v>
      </c>
      <c r="D337" s="30">
        <v>100000.0</v>
      </c>
      <c r="E337" s="31"/>
    </row>
    <row r="338" ht="14.25" customHeight="1">
      <c r="B338" s="15">
        <v>45677.0</v>
      </c>
      <c r="C338" s="29" t="s">
        <v>57</v>
      </c>
      <c r="D338" s="30">
        <v>100000.0</v>
      </c>
      <c r="E338" s="31"/>
    </row>
    <row r="339" ht="14.25" customHeight="1">
      <c r="B339" s="15">
        <v>45677.0</v>
      </c>
      <c r="C339" s="29" t="s">
        <v>191</v>
      </c>
      <c r="D339" s="30">
        <v>50000.0</v>
      </c>
      <c r="E339" s="31"/>
    </row>
    <row r="340" ht="14.25" customHeight="1">
      <c r="B340" s="15">
        <v>45677.0</v>
      </c>
      <c r="C340" s="29" t="s">
        <v>196</v>
      </c>
      <c r="D340" s="30">
        <v>100000.0</v>
      </c>
      <c r="E340" s="31"/>
      <c r="F340" s="1"/>
    </row>
    <row r="341" ht="14.25" customHeight="1">
      <c r="B341" s="15">
        <v>45677.0</v>
      </c>
      <c r="C341" s="29" t="s">
        <v>235</v>
      </c>
      <c r="D341" s="30">
        <v>1000000.0</v>
      </c>
      <c r="E341" s="31"/>
    </row>
    <row r="342" ht="14.25" customHeight="1">
      <c r="B342" s="15">
        <v>45678.0</v>
      </c>
      <c r="C342" s="29" t="s">
        <v>209</v>
      </c>
      <c r="D342" s="30">
        <v>50000.0</v>
      </c>
      <c r="E342" s="31"/>
    </row>
    <row r="343" ht="14.25" customHeight="1">
      <c r="B343" s="15">
        <v>45678.0</v>
      </c>
      <c r="C343" s="29" t="s">
        <v>28</v>
      </c>
      <c r="D343" s="30">
        <v>100000.0</v>
      </c>
      <c r="E343" s="31"/>
    </row>
    <row r="344" ht="14.25" customHeight="1">
      <c r="B344" s="15">
        <v>45678.0</v>
      </c>
      <c r="C344" s="29" t="s">
        <v>127</v>
      </c>
      <c r="D344" s="30">
        <v>200058.0</v>
      </c>
      <c r="E344" s="31"/>
      <c r="F344" s="19" t="s">
        <v>236</v>
      </c>
    </row>
    <row r="345" ht="14.25" customHeight="1">
      <c r="B345" s="15">
        <v>45678.0</v>
      </c>
      <c r="C345" s="29" t="s">
        <v>237</v>
      </c>
      <c r="D345" s="30">
        <v>90058.0</v>
      </c>
      <c r="E345" s="31"/>
    </row>
    <row r="346" ht="14.25" customHeight="1">
      <c r="B346" s="15">
        <v>45678.0</v>
      </c>
      <c r="C346" s="29" t="s">
        <v>81</v>
      </c>
      <c r="D346" s="30">
        <v>50000.0</v>
      </c>
      <c r="E346" s="31"/>
    </row>
    <row r="347" ht="14.25" customHeight="1">
      <c r="B347" s="15">
        <v>45678.0</v>
      </c>
      <c r="C347" s="29" t="s">
        <v>238</v>
      </c>
      <c r="D347" s="30">
        <v>50000.0</v>
      </c>
      <c r="E347" s="31"/>
      <c r="F347" s="19" t="s">
        <v>9</v>
      </c>
    </row>
    <row r="348" ht="14.25" customHeight="1">
      <c r="B348" s="15">
        <v>45678.0</v>
      </c>
      <c r="C348" s="29" t="s">
        <v>67</v>
      </c>
      <c r="D348" s="30">
        <v>1.5E7</v>
      </c>
      <c r="E348" s="31"/>
    </row>
    <row r="349" ht="14.25" customHeight="1">
      <c r="B349" s="15">
        <v>45678.0</v>
      </c>
      <c r="C349" s="29" t="s">
        <v>131</v>
      </c>
      <c r="D349" s="31"/>
      <c r="E349" s="17">
        <v>3000000.0</v>
      </c>
    </row>
    <row r="350" ht="14.25" customHeight="1">
      <c r="B350" s="15">
        <v>45678.0</v>
      </c>
      <c r="C350" s="29" t="s">
        <v>132</v>
      </c>
      <c r="D350" s="31"/>
      <c r="E350" s="17">
        <v>3000000.0</v>
      </c>
    </row>
    <row r="351" ht="14.25" customHeight="1">
      <c r="B351" s="15">
        <v>45678.0</v>
      </c>
      <c r="C351" s="29" t="s">
        <v>74</v>
      </c>
      <c r="D351" s="31"/>
      <c r="E351" s="17">
        <v>3000000.0</v>
      </c>
      <c r="F351" s="1"/>
    </row>
    <row r="352" ht="14.25" customHeight="1">
      <c r="B352" s="15">
        <v>45678.0</v>
      </c>
      <c r="C352" s="29" t="s">
        <v>219</v>
      </c>
      <c r="D352" s="31"/>
      <c r="E352" s="17">
        <v>3000000.0</v>
      </c>
    </row>
    <row r="353" ht="14.25" customHeight="1">
      <c r="B353" s="15">
        <v>45678.0</v>
      </c>
      <c r="C353" s="29" t="s">
        <v>134</v>
      </c>
      <c r="D353" s="31"/>
      <c r="E353" s="17">
        <v>3000000.0</v>
      </c>
    </row>
    <row r="354" ht="14.25" customHeight="1">
      <c r="B354" s="15">
        <v>45678.0</v>
      </c>
      <c r="C354" s="29" t="s">
        <v>135</v>
      </c>
      <c r="D354" s="31"/>
      <c r="E354" s="17">
        <v>3000000.0</v>
      </c>
    </row>
    <row r="355" ht="14.25" customHeight="1">
      <c r="B355" s="15">
        <v>45678.0</v>
      </c>
      <c r="C355" s="29" t="s">
        <v>137</v>
      </c>
      <c r="D355" s="31"/>
      <c r="E355" s="17">
        <v>3000000.0</v>
      </c>
      <c r="F355" s="1"/>
    </row>
    <row r="356" ht="14.25" customHeight="1">
      <c r="B356" s="15">
        <v>45678.0</v>
      </c>
      <c r="C356" s="29" t="s">
        <v>239</v>
      </c>
      <c r="D356" s="30">
        <v>250000.0</v>
      </c>
      <c r="E356" s="31"/>
      <c r="F356" s="3" t="s">
        <v>9</v>
      </c>
    </row>
    <row r="357" ht="14.25" customHeight="1">
      <c r="B357" s="15">
        <v>45679.0</v>
      </c>
      <c r="C357" s="29" t="s">
        <v>240</v>
      </c>
      <c r="D357" s="30">
        <v>200000.0</v>
      </c>
      <c r="E357" s="31"/>
    </row>
    <row r="358" ht="14.25" customHeight="1">
      <c r="B358" s="15">
        <v>45679.0</v>
      </c>
      <c r="C358" s="29" t="s">
        <v>28</v>
      </c>
      <c r="D358" s="30">
        <v>100000.0</v>
      </c>
      <c r="E358" s="31"/>
    </row>
    <row r="359" ht="14.25" customHeight="1">
      <c r="B359" s="15">
        <v>45679.0</v>
      </c>
      <c r="C359" s="29" t="s">
        <v>49</v>
      </c>
      <c r="D359" s="30">
        <v>40000.0</v>
      </c>
      <c r="E359" s="31"/>
    </row>
    <row r="360" ht="14.25" customHeight="1">
      <c r="B360" s="15">
        <v>45679.0</v>
      </c>
      <c r="C360" s="29" t="s">
        <v>153</v>
      </c>
      <c r="D360" s="30">
        <v>50000.0</v>
      </c>
      <c r="E360" s="31"/>
      <c r="F360" s="1"/>
    </row>
    <row r="361" ht="14.25" customHeight="1">
      <c r="B361" s="15">
        <v>45679.0</v>
      </c>
      <c r="C361" s="29" t="s">
        <v>241</v>
      </c>
      <c r="D361" s="30">
        <v>500000.0</v>
      </c>
      <c r="E361" s="31"/>
    </row>
    <row r="362" ht="14.25" customHeight="1">
      <c r="B362" s="15">
        <v>45679.0</v>
      </c>
      <c r="C362" s="29" t="s">
        <v>146</v>
      </c>
      <c r="D362" s="30">
        <v>300000.0</v>
      </c>
      <c r="E362" s="31"/>
    </row>
    <row r="363" ht="14.25" customHeight="1">
      <c r="B363" s="15">
        <v>45679.0</v>
      </c>
      <c r="C363" s="29" t="s">
        <v>27</v>
      </c>
      <c r="D363" s="30">
        <v>25000.0</v>
      </c>
      <c r="E363" s="31"/>
    </row>
    <row r="364" ht="14.25" customHeight="1">
      <c r="B364" s="15">
        <v>45679.0</v>
      </c>
      <c r="C364" s="29" t="s">
        <v>242</v>
      </c>
      <c r="D364" s="30">
        <v>500000.0</v>
      </c>
      <c r="E364" s="31"/>
    </row>
    <row r="365" ht="14.25" customHeight="1">
      <c r="B365" s="15">
        <v>45680.0</v>
      </c>
      <c r="C365" s="29" t="s">
        <v>243</v>
      </c>
      <c r="D365" s="30">
        <v>100000.0</v>
      </c>
      <c r="E365" s="31"/>
      <c r="F365" s="19" t="s">
        <v>9</v>
      </c>
    </row>
    <row r="366" ht="14.25" customHeight="1">
      <c r="B366" s="15">
        <v>45680.0</v>
      </c>
      <c r="C366" s="29" t="s">
        <v>27</v>
      </c>
      <c r="D366" s="30">
        <v>25000.0</v>
      </c>
      <c r="E366" s="31"/>
      <c r="F366" s="1"/>
    </row>
    <row r="367" ht="14.25" customHeight="1">
      <c r="B367" s="15">
        <v>45680.0</v>
      </c>
      <c r="C367" s="29" t="s">
        <v>49</v>
      </c>
      <c r="D367" s="30">
        <v>40000.0</v>
      </c>
      <c r="E367" s="31"/>
    </row>
    <row r="368" ht="14.25" customHeight="1">
      <c r="B368" s="15">
        <v>45680.0</v>
      </c>
      <c r="C368" s="29" t="s">
        <v>244</v>
      </c>
      <c r="D368" s="30">
        <v>500000.0</v>
      </c>
      <c r="E368" s="31"/>
    </row>
    <row r="369" ht="14.25" customHeight="1">
      <c r="B369" s="15">
        <v>45680.0</v>
      </c>
      <c r="C369" s="29" t="s">
        <v>196</v>
      </c>
      <c r="D369" s="30">
        <v>1400000.0</v>
      </c>
      <c r="E369" s="31"/>
      <c r="F369" s="1"/>
    </row>
    <row r="370" ht="14.25" customHeight="1">
      <c r="B370" s="15">
        <v>45680.0</v>
      </c>
      <c r="C370" s="29" t="s">
        <v>28</v>
      </c>
      <c r="D370" s="30">
        <v>100000.0</v>
      </c>
      <c r="E370" s="31"/>
    </row>
    <row r="371" ht="14.25" customHeight="1">
      <c r="B371" s="15">
        <v>45680.0</v>
      </c>
      <c r="C371" s="29" t="s">
        <v>245</v>
      </c>
      <c r="D371" s="30">
        <v>100000.0</v>
      </c>
      <c r="E371" s="31"/>
    </row>
    <row r="372" ht="14.25" customHeight="1">
      <c r="B372" s="15">
        <v>45680.0</v>
      </c>
      <c r="C372" s="29" t="s">
        <v>187</v>
      </c>
      <c r="D372" s="30">
        <v>500000.0</v>
      </c>
      <c r="E372" s="31"/>
    </row>
    <row r="373" ht="14.25" customHeight="1">
      <c r="B373" s="15">
        <v>45680.0</v>
      </c>
      <c r="C373" s="29" t="s">
        <v>246</v>
      </c>
      <c r="D373" s="30">
        <v>200000.0</v>
      </c>
      <c r="E373" s="31"/>
    </row>
    <row r="374" ht="14.25" customHeight="1">
      <c r="B374" s="15">
        <v>45680.0</v>
      </c>
      <c r="C374" s="29" t="s">
        <v>10</v>
      </c>
      <c r="D374" s="30">
        <v>10000.0</v>
      </c>
      <c r="E374" s="31"/>
      <c r="F374" s="1"/>
    </row>
    <row r="375" ht="14.25" customHeight="1">
      <c r="B375" s="15">
        <v>45681.0</v>
      </c>
      <c r="C375" s="29" t="s">
        <v>247</v>
      </c>
      <c r="D375" s="30">
        <v>50000.0</v>
      </c>
      <c r="E375" s="31"/>
    </row>
    <row r="376" ht="14.25" customHeight="1">
      <c r="B376" s="15">
        <v>45681.0</v>
      </c>
      <c r="C376" s="29" t="s">
        <v>45</v>
      </c>
      <c r="D376" s="30">
        <v>600000.0</v>
      </c>
      <c r="E376" s="31"/>
      <c r="F376" s="19" t="s">
        <v>46</v>
      </c>
    </row>
    <row r="377" ht="14.25" customHeight="1">
      <c r="B377" s="15">
        <v>45681.0</v>
      </c>
      <c r="C377" s="29" t="s">
        <v>104</v>
      </c>
      <c r="D377" s="30">
        <v>1000058.0</v>
      </c>
      <c r="E377" s="31"/>
      <c r="F377" s="19" t="s">
        <v>236</v>
      </c>
    </row>
    <row r="378" ht="14.25" customHeight="1">
      <c r="B378" s="15">
        <v>45681.0</v>
      </c>
      <c r="C378" s="29" t="s">
        <v>248</v>
      </c>
      <c r="D378" s="30">
        <v>1000000.0</v>
      </c>
      <c r="E378" s="31"/>
    </row>
    <row r="379" ht="14.25" customHeight="1">
      <c r="B379" s="15">
        <v>45681.0</v>
      </c>
      <c r="C379" s="29" t="s">
        <v>249</v>
      </c>
      <c r="D379" s="30">
        <v>250000.0</v>
      </c>
      <c r="E379" s="31"/>
    </row>
    <row r="380" ht="14.25" customHeight="1">
      <c r="B380" s="15">
        <v>45681.0</v>
      </c>
      <c r="C380" s="29" t="s">
        <v>250</v>
      </c>
      <c r="D380" s="30">
        <v>50000.0</v>
      </c>
      <c r="E380" s="31"/>
    </row>
    <row r="381" ht="14.25" customHeight="1">
      <c r="B381" s="15">
        <v>45681.0</v>
      </c>
      <c r="C381" s="29" t="s">
        <v>28</v>
      </c>
      <c r="D381" s="30">
        <v>100000.0</v>
      </c>
      <c r="E381" s="31"/>
    </row>
    <row r="382" ht="14.25" customHeight="1">
      <c r="B382" s="15">
        <v>45681.0</v>
      </c>
      <c r="C382" s="29" t="s">
        <v>251</v>
      </c>
      <c r="D382" s="30">
        <v>2000000.0</v>
      </c>
      <c r="E382" s="31"/>
      <c r="F382" s="19" t="s">
        <v>9</v>
      </c>
    </row>
    <row r="383" ht="14.25" customHeight="1">
      <c r="B383" s="15">
        <v>45681.0</v>
      </c>
      <c r="C383" s="29" t="s">
        <v>252</v>
      </c>
      <c r="D383" s="30">
        <v>200000.0</v>
      </c>
      <c r="E383" s="31"/>
      <c r="F383" s="19" t="s">
        <v>9</v>
      </c>
    </row>
    <row r="384" ht="14.25" customHeight="1">
      <c r="B384" s="15">
        <v>45681.0</v>
      </c>
      <c r="C384" s="29" t="s">
        <v>253</v>
      </c>
      <c r="D384" s="30">
        <v>1.2E7</v>
      </c>
      <c r="E384" s="31"/>
      <c r="F384" s="19" t="s">
        <v>46</v>
      </c>
    </row>
    <row r="385" ht="14.25" customHeight="1">
      <c r="B385" s="15">
        <v>45681.0</v>
      </c>
      <c r="C385" s="29" t="s">
        <v>254</v>
      </c>
      <c r="D385" s="30">
        <v>50000.0</v>
      </c>
      <c r="E385" s="31"/>
      <c r="F385" s="19" t="s">
        <v>9</v>
      </c>
    </row>
    <row r="386" ht="14.25" customHeight="1">
      <c r="B386" s="15">
        <v>45681.0</v>
      </c>
      <c r="C386" s="29" t="s">
        <v>255</v>
      </c>
      <c r="D386" s="30">
        <v>10000.0</v>
      </c>
      <c r="E386" s="31"/>
    </row>
    <row r="387" ht="14.25" customHeight="1">
      <c r="B387" s="15">
        <v>45681.0</v>
      </c>
      <c r="C387" s="29" t="s">
        <v>256</v>
      </c>
      <c r="D387" s="30">
        <v>400003.0</v>
      </c>
      <c r="E387" s="31"/>
    </row>
    <row r="388" ht="14.25" customHeight="1">
      <c r="B388" s="15">
        <v>45681.0</v>
      </c>
      <c r="C388" s="29" t="s">
        <v>257</v>
      </c>
      <c r="D388" s="30">
        <v>250000.0</v>
      </c>
      <c r="E388" s="31"/>
    </row>
    <row r="389" ht="14.25" customHeight="1">
      <c r="B389" s="15">
        <v>45681.0</v>
      </c>
      <c r="C389" s="29" t="s">
        <v>258</v>
      </c>
      <c r="D389" s="30">
        <v>100000.0</v>
      </c>
      <c r="E389" s="31"/>
    </row>
    <row r="390" ht="14.25" customHeight="1">
      <c r="B390" s="15">
        <v>45681.0</v>
      </c>
      <c r="C390" s="29" t="s">
        <v>172</v>
      </c>
      <c r="D390" s="30">
        <v>100000.0</v>
      </c>
      <c r="E390" s="31"/>
    </row>
    <row r="391" ht="14.25" customHeight="1">
      <c r="B391" s="15">
        <v>45682.0</v>
      </c>
      <c r="C391" s="29" t="s">
        <v>259</v>
      </c>
      <c r="D391" s="30">
        <v>50000.0</v>
      </c>
      <c r="E391" s="31"/>
      <c r="F391" s="19" t="s">
        <v>9</v>
      </c>
    </row>
    <row r="392" ht="14.25" customHeight="1">
      <c r="B392" s="15">
        <v>45682.0</v>
      </c>
      <c r="C392" s="29" t="s">
        <v>23</v>
      </c>
      <c r="D392" s="30">
        <v>50000.0</v>
      </c>
      <c r="E392" s="31"/>
    </row>
    <row r="393" ht="14.25" customHeight="1">
      <c r="B393" s="15">
        <v>45682.0</v>
      </c>
      <c r="C393" s="29" t="s">
        <v>260</v>
      </c>
      <c r="D393" s="30">
        <v>200000.0</v>
      </c>
      <c r="E393" s="31"/>
    </row>
    <row r="394" ht="14.25" customHeight="1">
      <c r="B394" s="15">
        <v>45682.0</v>
      </c>
      <c r="C394" s="29" t="s">
        <v>28</v>
      </c>
      <c r="D394" s="30">
        <v>100000.0</v>
      </c>
      <c r="E394" s="31"/>
    </row>
    <row r="395" ht="14.25" customHeight="1">
      <c r="B395" s="15">
        <v>45682.0</v>
      </c>
      <c r="C395" s="29" t="s">
        <v>166</v>
      </c>
      <c r="D395" s="30">
        <v>1300000.0</v>
      </c>
      <c r="E395" s="31"/>
      <c r="F395" s="3" t="s">
        <v>9</v>
      </c>
    </row>
    <row r="396" ht="14.25" customHeight="1">
      <c r="B396" s="15">
        <v>45682.0</v>
      </c>
      <c r="C396" s="29" t="s">
        <v>261</v>
      </c>
      <c r="D396" s="30">
        <v>150000.0</v>
      </c>
      <c r="E396" s="31"/>
      <c r="F396" s="19" t="s">
        <v>60</v>
      </c>
    </row>
    <row r="397" ht="14.25" customHeight="1">
      <c r="B397" s="15">
        <v>45682.0</v>
      </c>
      <c r="C397" s="29" t="s">
        <v>27</v>
      </c>
      <c r="D397" s="30">
        <v>25000.0</v>
      </c>
      <c r="E397" s="31"/>
    </row>
    <row r="398" ht="14.25" customHeight="1">
      <c r="B398" s="15">
        <v>45682.0</v>
      </c>
      <c r="C398" s="29" t="s">
        <v>262</v>
      </c>
      <c r="D398" s="30">
        <v>200000.0</v>
      </c>
      <c r="E398" s="31"/>
    </row>
    <row r="399" ht="14.25" customHeight="1">
      <c r="B399" s="15">
        <v>45682.0</v>
      </c>
      <c r="C399" s="29" t="s">
        <v>86</v>
      </c>
      <c r="D399" s="30">
        <v>1000000.0</v>
      </c>
      <c r="E399" s="31"/>
      <c r="F399" s="1"/>
    </row>
    <row r="400" ht="14.25" customHeight="1">
      <c r="B400" s="15">
        <v>45683.0</v>
      </c>
      <c r="C400" s="29" t="s">
        <v>64</v>
      </c>
      <c r="D400" s="30">
        <v>50000.0</v>
      </c>
      <c r="E400" s="31"/>
    </row>
    <row r="401" ht="14.25" customHeight="1">
      <c r="B401" s="15">
        <v>45683.0</v>
      </c>
      <c r="C401" s="29" t="s">
        <v>28</v>
      </c>
      <c r="D401" s="30">
        <v>100000.0</v>
      </c>
      <c r="E401" s="31"/>
    </row>
    <row r="402" ht="14.25" customHeight="1">
      <c r="B402" s="15">
        <v>45683.0</v>
      </c>
      <c r="C402" s="29" t="s">
        <v>92</v>
      </c>
      <c r="D402" s="30">
        <v>50000.0</v>
      </c>
      <c r="E402" s="31"/>
    </row>
    <row r="403" ht="14.25" customHeight="1">
      <c r="B403" s="15">
        <v>45683.0</v>
      </c>
      <c r="C403" s="29" t="s">
        <v>100</v>
      </c>
      <c r="D403" s="30">
        <v>250000.0</v>
      </c>
      <c r="E403" s="31"/>
      <c r="F403" s="1"/>
    </row>
    <row r="404" ht="14.25" customHeight="1">
      <c r="B404" s="15">
        <v>45683.0</v>
      </c>
      <c r="C404" s="29" t="s">
        <v>94</v>
      </c>
      <c r="D404" s="30">
        <v>25000.0</v>
      </c>
      <c r="E404" s="31"/>
      <c r="F404" s="19" t="s">
        <v>9</v>
      </c>
    </row>
    <row r="405" ht="14.25" customHeight="1">
      <c r="B405" s="15">
        <v>45683.0</v>
      </c>
      <c r="C405" s="29" t="s">
        <v>97</v>
      </c>
      <c r="D405" s="30">
        <v>1500000.0</v>
      </c>
      <c r="E405" s="31"/>
    </row>
    <row r="406" ht="14.25" customHeight="1">
      <c r="B406" s="15">
        <v>45683.0</v>
      </c>
      <c r="C406" s="29" t="s">
        <v>263</v>
      </c>
      <c r="D406" s="30">
        <v>2000000.0</v>
      </c>
      <c r="E406" s="31"/>
      <c r="F406" s="3" t="s">
        <v>9</v>
      </c>
    </row>
    <row r="407" ht="14.25" customHeight="1">
      <c r="B407" s="15">
        <v>45683.0</v>
      </c>
      <c r="C407" s="29" t="s">
        <v>25</v>
      </c>
      <c r="D407" s="30">
        <v>20000.0</v>
      </c>
      <c r="E407" s="31"/>
    </row>
    <row r="408" ht="14.25" customHeight="1">
      <c r="B408" s="15">
        <v>45683.0</v>
      </c>
      <c r="C408" s="29" t="s">
        <v>264</v>
      </c>
      <c r="D408" s="30">
        <v>1000000.0</v>
      </c>
      <c r="E408" s="31"/>
    </row>
    <row r="409" ht="14.25" customHeight="1">
      <c r="B409" s="15">
        <v>45683.0</v>
      </c>
      <c r="C409" s="29" t="s">
        <v>265</v>
      </c>
      <c r="D409" s="30">
        <v>20000.0</v>
      </c>
      <c r="E409" s="31"/>
      <c r="F409" s="19" t="s">
        <v>236</v>
      </c>
    </row>
    <row r="410" ht="14.25" customHeight="1">
      <c r="B410" s="15">
        <v>45684.0</v>
      </c>
      <c r="C410" s="29" t="s">
        <v>209</v>
      </c>
      <c r="D410" s="30">
        <v>50000.0</v>
      </c>
      <c r="E410" s="31"/>
    </row>
    <row r="411" ht="14.25" customHeight="1">
      <c r="B411" s="15">
        <v>45684.0</v>
      </c>
      <c r="C411" s="29" t="s">
        <v>111</v>
      </c>
      <c r="D411" s="30">
        <v>50000.0</v>
      </c>
      <c r="E411" s="31"/>
    </row>
    <row r="412" ht="14.25" customHeight="1">
      <c r="B412" s="15">
        <v>45684.0</v>
      </c>
      <c r="C412" s="29" t="s">
        <v>178</v>
      </c>
      <c r="D412" s="30">
        <v>100000.0</v>
      </c>
      <c r="E412" s="31"/>
    </row>
    <row r="413" ht="14.25" customHeight="1">
      <c r="B413" s="15">
        <v>45684.0</v>
      </c>
      <c r="C413" s="29" t="s">
        <v>143</v>
      </c>
      <c r="D413" s="30">
        <v>500000.0</v>
      </c>
      <c r="E413" s="31"/>
      <c r="F413" s="19" t="s">
        <v>9</v>
      </c>
    </row>
    <row r="414" ht="14.25" customHeight="1">
      <c r="B414" s="15">
        <v>45684.0</v>
      </c>
      <c r="C414" s="29" t="s">
        <v>190</v>
      </c>
      <c r="D414" s="30">
        <v>100000.0</v>
      </c>
      <c r="E414" s="31"/>
    </row>
    <row r="415" ht="14.25" customHeight="1">
      <c r="B415" s="15">
        <v>45684.0</v>
      </c>
      <c r="C415" s="29" t="s">
        <v>266</v>
      </c>
      <c r="D415" s="30">
        <v>88822.0</v>
      </c>
      <c r="E415" s="31"/>
      <c r="F415" s="1"/>
    </row>
    <row r="416" ht="14.25" customHeight="1">
      <c r="B416" s="15">
        <v>45684.0</v>
      </c>
      <c r="C416" s="29" t="s">
        <v>28</v>
      </c>
      <c r="D416" s="30">
        <v>100000.0</v>
      </c>
      <c r="E416" s="31"/>
    </row>
    <row r="417" ht="14.25" customHeight="1">
      <c r="B417" s="15">
        <v>45684.0</v>
      </c>
      <c r="C417" s="29" t="s">
        <v>27</v>
      </c>
      <c r="D417" s="30">
        <v>25000.0</v>
      </c>
      <c r="E417" s="31"/>
    </row>
    <row r="418" ht="14.25" customHeight="1">
      <c r="B418" s="15">
        <v>45684.0</v>
      </c>
      <c r="C418" s="29" t="s">
        <v>49</v>
      </c>
      <c r="D418" s="30">
        <v>40000.0</v>
      </c>
      <c r="E418" s="31"/>
    </row>
    <row r="419" ht="14.25" customHeight="1">
      <c r="B419" s="15">
        <v>45684.0</v>
      </c>
      <c r="C419" s="29" t="s">
        <v>267</v>
      </c>
      <c r="D419" s="30">
        <v>100000.0</v>
      </c>
      <c r="E419" s="31"/>
    </row>
    <row r="420" ht="14.25" customHeight="1">
      <c r="B420" s="15">
        <v>45684.0</v>
      </c>
      <c r="C420" s="29" t="s">
        <v>268</v>
      </c>
      <c r="D420" s="30">
        <v>50000.0</v>
      </c>
      <c r="E420" s="31"/>
      <c r="F420" s="1"/>
    </row>
    <row r="421" ht="14.25" customHeight="1">
      <c r="B421" s="15">
        <v>45684.0</v>
      </c>
      <c r="C421" s="29" t="s">
        <v>269</v>
      </c>
      <c r="D421" s="30">
        <v>100000.0</v>
      </c>
      <c r="E421" s="31"/>
    </row>
    <row r="422" ht="14.25" customHeight="1">
      <c r="B422" s="15">
        <v>45684.0</v>
      </c>
      <c r="C422" s="29" t="s">
        <v>187</v>
      </c>
      <c r="D422" s="30">
        <v>500000.0</v>
      </c>
      <c r="E422" s="31"/>
    </row>
    <row r="423" ht="14.25" customHeight="1">
      <c r="B423" s="15">
        <v>45685.0</v>
      </c>
      <c r="C423" s="29" t="s">
        <v>127</v>
      </c>
      <c r="D423" s="30">
        <v>100000.0</v>
      </c>
      <c r="E423" s="31"/>
    </row>
    <row r="424" ht="14.25" customHeight="1">
      <c r="B424" s="15">
        <v>45685.0</v>
      </c>
      <c r="C424" s="29" t="s">
        <v>270</v>
      </c>
      <c r="D424" s="30">
        <v>100000.0</v>
      </c>
      <c r="E424" s="31"/>
    </row>
    <row r="425" ht="14.25" customHeight="1">
      <c r="B425" s="15">
        <v>45685.0</v>
      </c>
      <c r="C425" s="29" t="s">
        <v>172</v>
      </c>
      <c r="D425" s="30">
        <v>120000.0</v>
      </c>
      <c r="E425" s="31"/>
    </row>
    <row r="426" ht="14.25" customHeight="1">
      <c r="B426" s="15">
        <v>45685.0</v>
      </c>
      <c r="C426" s="29" t="s">
        <v>28</v>
      </c>
      <c r="D426" s="30">
        <v>100000.0</v>
      </c>
      <c r="E426" s="31"/>
    </row>
    <row r="427" ht="14.25" customHeight="1">
      <c r="B427" s="15">
        <v>45685.0</v>
      </c>
      <c r="C427" s="29" t="s">
        <v>162</v>
      </c>
      <c r="D427" s="30">
        <v>50000.0</v>
      </c>
      <c r="E427" s="31"/>
    </row>
    <row r="428" ht="14.25" customHeight="1">
      <c r="B428" s="15">
        <v>45685.0</v>
      </c>
      <c r="C428" s="29" t="s">
        <v>58</v>
      </c>
      <c r="D428" s="30">
        <v>126242.0</v>
      </c>
      <c r="E428" s="31"/>
    </row>
    <row r="429" ht="14.25" customHeight="1">
      <c r="B429" s="15">
        <v>45685.0</v>
      </c>
      <c r="C429" s="29" t="s">
        <v>27</v>
      </c>
      <c r="D429" s="30">
        <v>25000.0</v>
      </c>
      <c r="E429" s="31"/>
    </row>
    <row r="430" ht="14.25" customHeight="1">
      <c r="B430" s="15">
        <v>45685.0</v>
      </c>
      <c r="C430" s="29" t="s">
        <v>271</v>
      </c>
      <c r="D430" s="30">
        <v>1000000.0</v>
      </c>
      <c r="E430" s="31"/>
    </row>
    <row r="431" ht="14.25" customHeight="1">
      <c r="B431" s="15">
        <v>45685.0</v>
      </c>
      <c r="C431" s="29" t="s">
        <v>92</v>
      </c>
      <c r="D431" s="30">
        <v>100000.0</v>
      </c>
      <c r="E431" s="31"/>
      <c r="F431" s="1"/>
    </row>
    <row r="432" ht="14.25" customHeight="1">
      <c r="B432" s="15">
        <v>45685.0</v>
      </c>
      <c r="C432" s="29" t="s">
        <v>67</v>
      </c>
      <c r="D432" s="30">
        <v>2000000.0</v>
      </c>
      <c r="E432" s="31"/>
    </row>
    <row r="433" ht="14.25" customHeight="1">
      <c r="B433" s="15">
        <v>45686.0</v>
      </c>
      <c r="C433" s="29" t="s">
        <v>272</v>
      </c>
      <c r="D433" s="30">
        <v>50000.0</v>
      </c>
      <c r="E433" s="31"/>
    </row>
    <row r="434" ht="14.25" customHeight="1">
      <c r="B434" s="15">
        <v>45686.0</v>
      </c>
      <c r="C434" s="29" t="s">
        <v>27</v>
      </c>
      <c r="D434" s="30">
        <v>25000.0</v>
      </c>
      <c r="E434" s="31"/>
    </row>
    <row r="435" ht="14.25" customHeight="1">
      <c r="B435" s="15">
        <v>45686.0</v>
      </c>
      <c r="C435" s="29" t="s">
        <v>273</v>
      </c>
      <c r="D435" s="30">
        <v>1000000.0</v>
      </c>
      <c r="E435" s="31"/>
    </row>
    <row r="436" ht="14.25" customHeight="1">
      <c r="B436" s="15">
        <v>45686.0</v>
      </c>
      <c r="C436" s="29" t="s">
        <v>187</v>
      </c>
      <c r="D436" s="30">
        <v>255740.0</v>
      </c>
      <c r="E436" s="31"/>
    </row>
    <row r="437" ht="14.25" customHeight="1">
      <c r="B437" s="15">
        <v>45686.0</v>
      </c>
      <c r="C437" s="29" t="s">
        <v>274</v>
      </c>
      <c r="D437" s="30">
        <v>50000.0</v>
      </c>
      <c r="E437" s="31"/>
      <c r="F437" s="19" t="s">
        <v>9</v>
      </c>
    </row>
    <row r="438" ht="14.25" customHeight="1">
      <c r="B438" s="15">
        <v>45686.0</v>
      </c>
      <c r="C438" s="29" t="s">
        <v>61</v>
      </c>
      <c r="D438" s="30">
        <v>250000.0</v>
      </c>
      <c r="E438" s="31"/>
      <c r="F438" s="19" t="s">
        <v>9</v>
      </c>
    </row>
    <row r="439" ht="14.25" customHeight="1">
      <c r="B439" s="15">
        <v>45686.0</v>
      </c>
      <c r="C439" s="29" t="s">
        <v>275</v>
      </c>
      <c r="D439" s="30">
        <v>1000000.0</v>
      </c>
      <c r="E439" s="31"/>
    </row>
    <row r="440" ht="14.25" customHeight="1">
      <c r="B440" s="15">
        <v>45687.0</v>
      </c>
      <c r="C440" s="29" t="s">
        <v>49</v>
      </c>
      <c r="D440" s="30">
        <v>40000.0</v>
      </c>
      <c r="E440" s="31"/>
    </row>
    <row r="441" ht="14.25" customHeight="1">
      <c r="B441" s="15">
        <v>45687.0</v>
      </c>
      <c r="C441" s="29" t="s">
        <v>276</v>
      </c>
      <c r="D441" s="30">
        <v>5153.0</v>
      </c>
      <c r="E441" s="31"/>
      <c r="F441" s="19" t="s">
        <v>9</v>
      </c>
    </row>
    <row r="442" ht="14.25" customHeight="1">
      <c r="B442" s="15">
        <v>45687.0</v>
      </c>
      <c r="C442" s="29" t="s">
        <v>266</v>
      </c>
      <c r="D442" s="30">
        <v>88822.0</v>
      </c>
      <c r="E442" s="31"/>
    </row>
    <row r="443" ht="14.25" customHeight="1">
      <c r="B443" s="15">
        <v>45687.0</v>
      </c>
      <c r="C443" s="29" t="s">
        <v>277</v>
      </c>
      <c r="D443" s="30">
        <v>6000000.0</v>
      </c>
      <c r="E443" s="31"/>
    </row>
    <row r="444" ht="14.25" customHeight="1">
      <c r="B444" s="15">
        <v>45687.0</v>
      </c>
      <c r="C444" s="29" t="s">
        <v>28</v>
      </c>
      <c r="D444" s="30">
        <v>200000.0</v>
      </c>
      <c r="E444" s="31"/>
    </row>
    <row r="445" ht="14.25" customHeight="1">
      <c r="B445" s="15">
        <v>45687.0</v>
      </c>
      <c r="C445" s="29" t="s">
        <v>162</v>
      </c>
      <c r="D445" s="30">
        <v>50000.0</v>
      </c>
      <c r="E445" s="31"/>
    </row>
    <row r="446" ht="14.25" customHeight="1">
      <c r="B446" s="15">
        <v>45687.0</v>
      </c>
      <c r="C446" s="29" t="s">
        <v>278</v>
      </c>
      <c r="D446" s="30">
        <v>70000.0</v>
      </c>
      <c r="E446" s="31"/>
    </row>
    <row r="447" ht="14.25" customHeight="1">
      <c r="B447" s="15">
        <v>45687.0</v>
      </c>
      <c r="C447" s="29" t="s">
        <v>279</v>
      </c>
      <c r="D447" s="30">
        <v>5000000.0</v>
      </c>
      <c r="E447" s="31"/>
    </row>
    <row r="448" ht="14.25" customHeight="1">
      <c r="B448" s="15">
        <v>45687.0</v>
      </c>
      <c r="C448" s="29" t="s">
        <v>280</v>
      </c>
      <c r="D448" s="30">
        <v>100000.0</v>
      </c>
      <c r="E448" s="31"/>
    </row>
    <row r="449" ht="14.25" customHeight="1">
      <c r="B449" s="15">
        <v>45687.0</v>
      </c>
      <c r="C449" s="29" t="s">
        <v>281</v>
      </c>
      <c r="D449" s="30">
        <v>50000.0</v>
      </c>
      <c r="E449" s="31"/>
      <c r="F449" s="1"/>
    </row>
    <row r="450" ht="14.25" customHeight="1">
      <c r="B450" s="15">
        <v>45688.0</v>
      </c>
      <c r="C450" s="29" t="s">
        <v>45</v>
      </c>
      <c r="D450" s="30">
        <v>600000.0</v>
      </c>
      <c r="E450" s="31"/>
      <c r="F450" s="19" t="s">
        <v>46</v>
      </c>
    </row>
    <row r="451" ht="14.25" customHeight="1">
      <c r="B451" s="15">
        <v>45688.0</v>
      </c>
      <c r="C451" s="29" t="s">
        <v>27</v>
      </c>
      <c r="D451" s="30">
        <v>25000.0</v>
      </c>
      <c r="E451" s="31"/>
    </row>
    <row r="452" ht="14.25" customHeight="1">
      <c r="B452" s="15">
        <v>45688.0</v>
      </c>
      <c r="C452" s="29" t="s">
        <v>43</v>
      </c>
      <c r="D452" s="30">
        <v>50000.0</v>
      </c>
      <c r="E452" s="31"/>
    </row>
    <row r="453" ht="14.25" customHeight="1">
      <c r="B453" s="15">
        <v>45688.0</v>
      </c>
      <c r="C453" s="29" t="s">
        <v>282</v>
      </c>
      <c r="D453" s="30">
        <v>151600.0</v>
      </c>
      <c r="E453" s="31"/>
    </row>
    <row r="454" ht="14.25" customHeight="1">
      <c r="B454" s="15">
        <v>45688.0</v>
      </c>
      <c r="C454" s="29" t="s">
        <v>27</v>
      </c>
      <c r="D454" s="30">
        <v>25000.0</v>
      </c>
      <c r="E454" s="31"/>
    </row>
    <row r="455" ht="14.25" customHeight="1">
      <c r="B455" s="15">
        <v>45688.0</v>
      </c>
      <c r="C455" s="29" t="s">
        <v>283</v>
      </c>
      <c r="D455" s="30">
        <v>100000.0</v>
      </c>
      <c r="E455" s="31"/>
    </row>
    <row r="456" ht="14.25" customHeight="1">
      <c r="B456" s="15">
        <v>45688.0</v>
      </c>
      <c r="C456" s="29" t="s">
        <v>196</v>
      </c>
      <c r="D456" s="30">
        <v>100000.0</v>
      </c>
      <c r="E456" s="31"/>
      <c r="F456" s="1"/>
    </row>
    <row r="457" ht="14.25" customHeight="1">
      <c r="B457" s="15">
        <v>45688.0</v>
      </c>
      <c r="C457" s="29" t="s">
        <v>28</v>
      </c>
      <c r="D457" s="30">
        <v>100000.0</v>
      </c>
      <c r="E457" s="31"/>
    </row>
    <row r="458" ht="14.25" customHeight="1">
      <c r="B458" s="15">
        <v>45688.0</v>
      </c>
      <c r="C458" s="29" t="s">
        <v>284</v>
      </c>
      <c r="D458" s="30">
        <v>15000.0</v>
      </c>
      <c r="E458" s="31"/>
      <c r="F458" s="19" t="s">
        <v>9</v>
      </c>
    </row>
    <row r="459" ht="14.25" customHeight="1">
      <c r="B459" s="15">
        <v>45688.0</v>
      </c>
      <c r="C459" s="29" t="s">
        <v>191</v>
      </c>
      <c r="D459" s="30">
        <v>50000.0</v>
      </c>
      <c r="E459" s="31"/>
    </row>
    <row r="460" ht="14.25" customHeight="1">
      <c r="B460" s="15">
        <v>45688.0</v>
      </c>
      <c r="C460" s="29" t="s">
        <v>223</v>
      </c>
      <c r="D460" s="30">
        <v>30000.0</v>
      </c>
      <c r="E460" s="31"/>
    </row>
    <row r="461" ht="14.25" customHeight="1">
      <c r="B461" s="15">
        <v>45688.0</v>
      </c>
      <c r="C461" s="29" t="s">
        <v>255</v>
      </c>
      <c r="D461" s="30">
        <v>10000.0</v>
      </c>
      <c r="E461" s="31"/>
    </row>
    <row r="462" ht="14.25" customHeight="1">
      <c r="B462" s="15">
        <v>45688.0</v>
      </c>
      <c r="C462" s="29" t="s">
        <v>285</v>
      </c>
      <c r="D462" s="30">
        <v>100000.0</v>
      </c>
      <c r="E462" s="31"/>
    </row>
    <row r="463" ht="14.25" customHeight="1">
      <c r="B463" s="15">
        <v>45688.0</v>
      </c>
      <c r="C463" s="29" t="s">
        <v>286</v>
      </c>
      <c r="D463" s="31"/>
      <c r="E463" s="30">
        <v>5200000.0</v>
      </c>
      <c r="F463" s="3" t="s">
        <v>194</v>
      </c>
    </row>
    <row r="464" ht="14.25" customHeight="1">
      <c r="B464" s="15">
        <v>45688.0</v>
      </c>
      <c r="C464" s="29" t="s">
        <v>287</v>
      </c>
      <c r="D464" s="31"/>
      <c r="E464" s="30">
        <v>5000000.0</v>
      </c>
      <c r="F464" s="19" t="s">
        <v>194</v>
      </c>
    </row>
    <row r="465" ht="14.25" customHeight="1">
      <c r="B465" s="15">
        <v>45688.0</v>
      </c>
      <c r="C465" s="29" t="s">
        <v>288</v>
      </c>
      <c r="D465" s="31"/>
      <c r="E465" s="30">
        <v>1000000.0</v>
      </c>
      <c r="F465" s="19" t="s">
        <v>289</v>
      </c>
    </row>
    <row r="466" ht="14.25" customHeight="1">
      <c r="B466" s="15">
        <v>45688.0</v>
      </c>
      <c r="C466" s="29" t="s">
        <v>290</v>
      </c>
      <c r="D466" s="31"/>
      <c r="E466" s="30">
        <v>30000.0</v>
      </c>
      <c r="F466" s="1"/>
    </row>
    <row r="467" ht="14.25" customHeight="1">
      <c r="B467" s="33"/>
      <c r="C467" s="34" t="s">
        <v>291</v>
      </c>
      <c r="D467" s="35">
        <f t="shared" ref="D467:E467" si="1">SUM(D8:D466)</f>
        <v>220510931</v>
      </c>
      <c r="E467" s="35">
        <f t="shared" si="1"/>
        <v>197230000</v>
      </c>
    </row>
    <row r="468" ht="14.25" customHeight="1">
      <c r="C468" s="36" t="s">
        <v>292</v>
      </c>
      <c r="D468" s="37">
        <f>D6+D467-E467</f>
        <v>42160318.55</v>
      </c>
      <c r="E468" s="37"/>
    </row>
    <row r="469" ht="14.25" customHeight="1">
      <c r="C469" s="36"/>
      <c r="D469" s="37"/>
      <c r="E469" s="37"/>
    </row>
    <row r="470" ht="14.25" customHeight="1">
      <c r="C470" s="36" t="s">
        <v>293</v>
      </c>
      <c r="D470" s="37">
        <f>D6</f>
        <v>18879387.55</v>
      </c>
      <c r="E470" s="37"/>
    </row>
    <row r="471" ht="14.25" customHeight="1">
      <c r="C471" s="1" t="s">
        <v>9</v>
      </c>
      <c r="D471" s="2">
        <f>sum(D8,D10,D11,D12,D31,D35,D46,D53,D54,D63,D94,D99,D100,D105,D109,D118,D127,D153,D155,D156,D176,D192,D199,D201,D205,D206,D212,D216,D226,D229,D232,D237,D238,D258,D268,D275,D277,D288,D311,D320,D322,D335,D347,D356,D365,D382,D383,D385,D391,D395,D404,D413,D406,D437,D438,D441,D458)</f>
        <v>26144722</v>
      </c>
      <c r="E471" s="38"/>
    </row>
    <row r="472" ht="14.25" customHeight="1">
      <c r="C472" s="1" t="s">
        <v>46</v>
      </c>
      <c r="D472" s="2">
        <f>sum(D45,D171,D269,D285,D376,D384,D450)</f>
        <v>15300000</v>
      </c>
      <c r="E472" s="2"/>
    </row>
    <row r="473" ht="14.25" customHeight="1">
      <c r="C473" s="36" t="s">
        <v>194</v>
      </c>
      <c r="D473" s="37">
        <f>-sum(E463,E464,E252)</f>
        <v>-12200000</v>
      </c>
      <c r="E473" s="2"/>
    </row>
    <row r="474" ht="14.25" customHeight="1">
      <c r="C474" s="39" t="s">
        <v>60</v>
      </c>
      <c r="D474" s="37">
        <f>sum(D61,D90,D204,D396)</f>
        <v>1000000</v>
      </c>
      <c r="E474" s="2"/>
    </row>
    <row r="475" ht="14.25" customHeight="1">
      <c r="C475" s="39" t="s">
        <v>161</v>
      </c>
      <c r="D475" s="37">
        <f>D193</f>
        <v>300000</v>
      </c>
      <c r="E475" s="2"/>
    </row>
    <row r="476" ht="14.25" customHeight="1">
      <c r="C476" s="39" t="s">
        <v>294</v>
      </c>
      <c r="D476" s="37">
        <f>D128</f>
        <v>500077</v>
      </c>
      <c r="E476" s="2"/>
    </row>
    <row r="477" ht="14.25" customHeight="1">
      <c r="C477" s="39" t="s">
        <v>289</v>
      </c>
      <c r="D477" s="37">
        <f>E465</f>
        <v>1000000</v>
      </c>
      <c r="E477" s="2"/>
    </row>
    <row r="478" ht="14.25" customHeight="1">
      <c r="C478" s="39" t="s">
        <v>236</v>
      </c>
      <c r="D478" s="37">
        <f>sum(D344,D377,D409)</f>
        <v>1220116</v>
      </c>
      <c r="E478" s="2"/>
    </row>
    <row r="479" ht="14.25" customHeight="1">
      <c r="C479" s="36" t="s">
        <v>295</v>
      </c>
      <c r="D479" s="37">
        <f>D467</f>
        <v>220510931</v>
      </c>
      <c r="E479" s="2"/>
    </row>
    <row r="480" ht="14.25" customHeight="1">
      <c r="C480" s="36" t="s">
        <v>296</v>
      </c>
      <c r="D480" s="37">
        <f>E467</f>
        <v>197230000</v>
      </c>
      <c r="E480" s="2"/>
    </row>
    <row r="481" ht="14.25" customHeight="1">
      <c r="C481" s="36" t="s">
        <v>297</v>
      </c>
      <c r="D481" s="37">
        <f>D470+D479-D480-D471-D472-D473-D474-D475-D476-D477-D478</f>
        <v>8895403.55</v>
      </c>
      <c r="E481" s="2"/>
    </row>
    <row r="482" ht="14.25" customHeight="1">
      <c r="C482" s="1" t="s">
        <v>298</v>
      </c>
      <c r="D482" s="2">
        <f>D470+D479-D480-D471-D472-D473-D474</f>
        <v>11915596.55</v>
      </c>
      <c r="E482" s="2"/>
    </row>
    <row r="483" ht="14.25" customHeight="1">
      <c r="D483" s="2"/>
      <c r="E483" s="2"/>
    </row>
    <row r="484" ht="14.25" customHeight="1">
      <c r="D484" s="2"/>
      <c r="E484" s="2"/>
    </row>
    <row r="485" ht="14.25" customHeight="1">
      <c r="D485" s="2"/>
      <c r="E485" s="2"/>
    </row>
    <row r="486" ht="14.25" customHeight="1">
      <c r="D486" s="2"/>
      <c r="E486" s="2"/>
    </row>
    <row r="487" ht="14.25" customHeight="1">
      <c r="D487" s="2"/>
      <c r="E487" s="2"/>
    </row>
    <row r="488" ht="14.25" customHeight="1">
      <c r="D488" s="2"/>
      <c r="E488" s="2"/>
    </row>
    <row r="489" ht="14.25" customHeight="1">
      <c r="D489" s="2"/>
      <c r="E489" s="2"/>
    </row>
    <row r="490" ht="14.25" customHeight="1">
      <c r="D490" s="2"/>
      <c r="E490" s="2"/>
    </row>
    <row r="491" ht="14.25" customHeight="1">
      <c r="D491" s="2"/>
      <c r="E491" s="2"/>
    </row>
    <row r="492" ht="14.25" customHeight="1">
      <c r="D492" s="2"/>
      <c r="E492" s="2"/>
    </row>
    <row r="493" ht="14.25" customHeight="1">
      <c r="D493" s="2"/>
      <c r="E493" s="2"/>
    </row>
    <row r="494" ht="14.25" customHeight="1">
      <c r="D494" s="2"/>
      <c r="E494" s="2"/>
    </row>
    <row r="495" ht="14.25" customHeight="1">
      <c r="D495" s="2"/>
      <c r="E495" s="2"/>
    </row>
    <row r="496" ht="14.25" customHeight="1">
      <c r="D496" s="2"/>
      <c r="E496" s="2"/>
    </row>
    <row r="497" ht="14.25" customHeight="1">
      <c r="D497" s="2"/>
      <c r="E497" s="2"/>
    </row>
    <row r="498" ht="14.25" customHeight="1">
      <c r="D498" s="2"/>
      <c r="E498" s="2"/>
    </row>
    <row r="499" ht="14.25" customHeight="1">
      <c r="D499" s="2"/>
      <c r="E499" s="2"/>
    </row>
    <row r="500" ht="14.25" customHeight="1">
      <c r="D500" s="2"/>
      <c r="E500" s="2"/>
    </row>
    <row r="501" ht="14.25" customHeight="1">
      <c r="D501" s="2"/>
      <c r="E501" s="2"/>
    </row>
    <row r="502" ht="14.25" customHeight="1">
      <c r="D502" s="2"/>
      <c r="E502" s="2"/>
    </row>
    <row r="503" ht="14.25" customHeight="1">
      <c r="D503" s="2"/>
      <c r="E503" s="2"/>
    </row>
    <row r="504" ht="14.25" customHeight="1">
      <c r="D504" s="2"/>
      <c r="E504" s="2"/>
    </row>
    <row r="505" ht="14.25" customHeight="1">
      <c r="D505" s="2"/>
      <c r="E505" s="2"/>
    </row>
    <row r="506" ht="14.25" customHeight="1">
      <c r="D506" s="2"/>
      <c r="E506" s="2"/>
    </row>
    <row r="507" ht="14.25" customHeight="1">
      <c r="D507" s="2"/>
      <c r="E507" s="2"/>
    </row>
    <row r="508" ht="14.25" customHeight="1">
      <c r="D508" s="2"/>
      <c r="E508" s="2"/>
    </row>
    <row r="509" ht="14.25" customHeight="1">
      <c r="D509" s="2"/>
      <c r="E509" s="2"/>
    </row>
    <row r="510" ht="14.25" customHeight="1">
      <c r="D510" s="2"/>
      <c r="E510" s="2"/>
    </row>
    <row r="511" ht="14.25" customHeight="1">
      <c r="D511" s="2"/>
      <c r="E511" s="2"/>
    </row>
    <row r="512" ht="14.25" customHeight="1">
      <c r="D512" s="2"/>
      <c r="E512" s="2"/>
    </row>
    <row r="513" ht="14.25" customHeight="1">
      <c r="D513" s="2"/>
      <c r="E513" s="2"/>
    </row>
    <row r="514" ht="14.25" customHeight="1">
      <c r="D514" s="2"/>
      <c r="E514" s="2"/>
    </row>
    <row r="515" ht="14.25" customHeight="1">
      <c r="D515" s="2"/>
      <c r="E515" s="2"/>
    </row>
    <row r="516" ht="14.25" customHeight="1">
      <c r="D516" s="2"/>
      <c r="E516" s="2"/>
    </row>
    <row r="517" ht="14.25" customHeight="1">
      <c r="D517" s="2"/>
      <c r="E517" s="2"/>
    </row>
    <row r="518" ht="14.25" customHeight="1">
      <c r="D518" s="2"/>
      <c r="E518" s="2"/>
    </row>
    <row r="519" ht="14.25" customHeight="1">
      <c r="D519" s="2"/>
      <c r="E519" s="2"/>
    </row>
    <row r="520" ht="14.25" customHeight="1">
      <c r="D520" s="2"/>
      <c r="E520" s="2"/>
    </row>
    <row r="521" ht="14.25" customHeight="1">
      <c r="D521" s="2"/>
      <c r="E521" s="2"/>
    </row>
    <row r="522" ht="14.25" customHeight="1">
      <c r="D522" s="2"/>
      <c r="E522" s="2"/>
    </row>
    <row r="523" ht="14.25" customHeight="1">
      <c r="D523" s="2"/>
      <c r="E523" s="2"/>
    </row>
    <row r="524" ht="14.25" customHeight="1">
      <c r="D524" s="2"/>
      <c r="E524" s="2"/>
    </row>
    <row r="525" ht="14.25" customHeight="1">
      <c r="D525" s="2"/>
      <c r="E525" s="2"/>
    </row>
    <row r="526" ht="14.25" customHeight="1">
      <c r="D526" s="2"/>
      <c r="E526" s="2"/>
    </row>
    <row r="527" ht="14.25" customHeight="1">
      <c r="D527" s="2"/>
      <c r="E527" s="2"/>
    </row>
    <row r="528" ht="14.25" customHeight="1">
      <c r="D528" s="2"/>
      <c r="E528" s="2"/>
    </row>
    <row r="529" ht="14.25" customHeight="1">
      <c r="D529" s="2"/>
      <c r="E529" s="2"/>
    </row>
    <row r="530" ht="14.25" customHeight="1">
      <c r="D530" s="2"/>
      <c r="E530" s="2"/>
    </row>
    <row r="531" ht="14.25" customHeight="1">
      <c r="D531" s="2"/>
      <c r="E531" s="2"/>
    </row>
    <row r="532" ht="14.25" customHeight="1">
      <c r="D532" s="2"/>
      <c r="E532" s="2"/>
    </row>
    <row r="533" ht="14.25" customHeight="1">
      <c r="D533" s="2"/>
      <c r="E533" s="2"/>
    </row>
    <row r="534" ht="14.25" customHeight="1">
      <c r="D534" s="2"/>
      <c r="E534" s="2"/>
    </row>
    <row r="535" ht="14.25" customHeight="1">
      <c r="D535" s="2"/>
      <c r="E535" s="2"/>
    </row>
    <row r="536" ht="14.25" customHeight="1">
      <c r="D536" s="2"/>
      <c r="E536" s="2"/>
    </row>
    <row r="537" ht="14.25" customHeight="1">
      <c r="D537" s="2"/>
      <c r="E537" s="2"/>
    </row>
    <row r="538" ht="14.25" customHeight="1">
      <c r="D538" s="2"/>
      <c r="E538" s="2"/>
    </row>
    <row r="539" ht="14.25" customHeight="1">
      <c r="D539" s="2"/>
      <c r="E539" s="2"/>
    </row>
    <row r="540" ht="14.25" customHeight="1">
      <c r="D540" s="2"/>
      <c r="E540" s="2"/>
    </row>
    <row r="541" ht="14.25" customHeight="1">
      <c r="D541" s="2"/>
      <c r="E541" s="2"/>
    </row>
    <row r="542" ht="14.25" customHeight="1">
      <c r="D542" s="2"/>
      <c r="E542" s="2"/>
    </row>
    <row r="543" ht="14.25" customHeight="1">
      <c r="D543" s="2"/>
      <c r="E543" s="2"/>
    </row>
    <row r="544" ht="14.25" customHeight="1">
      <c r="D544" s="2"/>
      <c r="E544" s="2"/>
    </row>
    <row r="545" ht="14.25" customHeight="1">
      <c r="D545" s="2"/>
      <c r="E545" s="2"/>
    </row>
    <row r="546" ht="14.25" customHeight="1">
      <c r="D546" s="2"/>
      <c r="E546" s="2"/>
    </row>
    <row r="547" ht="14.25" customHeight="1">
      <c r="D547" s="2"/>
      <c r="E547" s="2"/>
    </row>
    <row r="548" ht="14.25" customHeight="1">
      <c r="D548" s="2"/>
      <c r="E548" s="2"/>
    </row>
    <row r="549" ht="14.25" customHeight="1">
      <c r="D549" s="2"/>
      <c r="E549" s="2"/>
    </row>
    <row r="550" ht="14.25" customHeight="1">
      <c r="D550" s="2"/>
      <c r="E550" s="2"/>
    </row>
    <row r="551" ht="14.25" customHeight="1">
      <c r="D551" s="2"/>
      <c r="E551" s="2"/>
    </row>
    <row r="552" ht="14.25" customHeight="1">
      <c r="D552" s="2"/>
      <c r="E552" s="2"/>
    </row>
    <row r="553" ht="14.25" customHeight="1">
      <c r="D553" s="2"/>
      <c r="E553" s="2"/>
    </row>
    <row r="554" ht="14.25" customHeight="1">
      <c r="D554" s="2"/>
      <c r="E554" s="2"/>
    </row>
    <row r="555" ht="14.25" customHeight="1">
      <c r="D555" s="2"/>
      <c r="E555" s="2"/>
    </row>
    <row r="556" ht="14.25" customHeight="1">
      <c r="D556" s="2"/>
      <c r="E556" s="2"/>
    </row>
    <row r="557" ht="14.25" customHeight="1">
      <c r="D557" s="2"/>
      <c r="E557" s="2"/>
    </row>
    <row r="558" ht="14.25" customHeight="1">
      <c r="D558" s="2"/>
      <c r="E558" s="2"/>
    </row>
    <row r="559" ht="14.25" customHeight="1">
      <c r="D559" s="2"/>
      <c r="E559" s="2"/>
    </row>
    <row r="560" ht="14.25" customHeight="1">
      <c r="D560" s="2"/>
      <c r="E560" s="2"/>
    </row>
    <row r="561" ht="14.25" customHeight="1">
      <c r="D561" s="2"/>
      <c r="E561" s="2"/>
    </row>
    <row r="562" ht="14.25" customHeight="1">
      <c r="D562" s="2"/>
      <c r="E562" s="2"/>
    </row>
    <row r="563" ht="14.25" customHeight="1">
      <c r="D563" s="2"/>
      <c r="E563" s="2"/>
    </row>
    <row r="564" ht="14.25" customHeight="1">
      <c r="D564" s="2"/>
      <c r="E564" s="2"/>
    </row>
    <row r="565" ht="14.25" customHeight="1">
      <c r="D565" s="2"/>
      <c r="E565" s="2"/>
    </row>
    <row r="566" ht="14.25" customHeight="1">
      <c r="D566" s="2"/>
      <c r="E566" s="2"/>
    </row>
    <row r="567" ht="14.25" customHeight="1">
      <c r="D567" s="2"/>
      <c r="E567" s="2"/>
    </row>
    <row r="568" ht="14.25" customHeight="1">
      <c r="D568" s="2"/>
      <c r="E568" s="2"/>
    </row>
    <row r="569" ht="14.25" customHeight="1">
      <c r="D569" s="2"/>
      <c r="E569" s="2"/>
    </row>
    <row r="570" ht="14.25" customHeight="1">
      <c r="D570" s="2"/>
      <c r="E570" s="2"/>
    </row>
    <row r="571" ht="14.25" customHeight="1">
      <c r="D571" s="2"/>
      <c r="E571" s="2"/>
    </row>
    <row r="572" ht="14.25" customHeight="1">
      <c r="D572" s="2"/>
      <c r="E572" s="2"/>
    </row>
    <row r="573" ht="14.25" customHeight="1">
      <c r="D573" s="2"/>
      <c r="E573" s="2"/>
    </row>
    <row r="574" ht="14.25" customHeight="1">
      <c r="D574" s="2"/>
      <c r="E574" s="2"/>
    </row>
    <row r="575" ht="14.25" customHeight="1">
      <c r="D575" s="2"/>
      <c r="E575" s="2"/>
    </row>
    <row r="576" ht="14.25" customHeight="1">
      <c r="D576" s="2"/>
      <c r="E576" s="2"/>
    </row>
    <row r="577" ht="14.25" customHeight="1">
      <c r="D577" s="2"/>
      <c r="E577" s="2"/>
    </row>
    <row r="578" ht="14.25" customHeight="1">
      <c r="D578" s="2"/>
      <c r="E578" s="2"/>
    </row>
    <row r="579" ht="14.25" customHeight="1">
      <c r="D579" s="2"/>
      <c r="E579" s="2"/>
    </row>
    <row r="580" ht="14.25" customHeight="1">
      <c r="D580" s="2"/>
      <c r="E580" s="2"/>
    </row>
    <row r="581" ht="14.25" customHeight="1">
      <c r="D581" s="2"/>
      <c r="E581" s="2"/>
    </row>
    <row r="582" ht="14.25" customHeight="1">
      <c r="D582" s="2"/>
      <c r="E582" s="2"/>
    </row>
    <row r="583" ht="14.25" customHeight="1">
      <c r="D583" s="2"/>
      <c r="E583" s="2"/>
    </row>
    <row r="584" ht="14.25" customHeight="1">
      <c r="D584" s="2"/>
      <c r="E584" s="2"/>
    </row>
    <row r="585" ht="14.25" customHeight="1">
      <c r="D585" s="2"/>
      <c r="E585" s="2"/>
    </row>
    <row r="586" ht="14.25" customHeight="1">
      <c r="D586" s="2"/>
      <c r="E586" s="2"/>
    </row>
    <row r="587" ht="14.25" customHeight="1">
      <c r="D587" s="2"/>
      <c r="E587" s="2"/>
    </row>
    <row r="588" ht="14.25" customHeight="1">
      <c r="D588" s="2"/>
      <c r="E588" s="2"/>
    </row>
    <row r="589" ht="14.25" customHeight="1">
      <c r="D589" s="2"/>
      <c r="E589" s="2"/>
    </row>
    <row r="590" ht="14.25" customHeight="1">
      <c r="D590" s="2"/>
      <c r="E590" s="2"/>
    </row>
    <row r="591" ht="14.25" customHeight="1">
      <c r="D591" s="2"/>
      <c r="E591" s="2"/>
    </row>
    <row r="592" ht="14.25" customHeight="1">
      <c r="D592" s="2"/>
      <c r="E592" s="2"/>
    </row>
    <row r="593" ht="14.25" customHeight="1">
      <c r="D593" s="2"/>
      <c r="E593" s="2"/>
    </row>
    <row r="594" ht="14.25" customHeight="1">
      <c r="D594" s="2"/>
      <c r="E594" s="2"/>
    </row>
    <row r="595" ht="14.25" customHeight="1">
      <c r="D595" s="2"/>
      <c r="E595" s="2"/>
    </row>
    <row r="596" ht="14.25" customHeight="1">
      <c r="D596" s="2"/>
      <c r="E596" s="2"/>
    </row>
    <row r="597" ht="14.25" customHeight="1">
      <c r="D597" s="2"/>
      <c r="E597" s="2"/>
    </row>
    <row r="598" ht="14.25" customHeight="1">
      <c r="D598" s="2"/>
      <c r="E598" s="2"/>
    </row>
    <row r="599" ht="14.25" customHeight="1">
      <c r="D599" s="2"/>
      <c r="E599" s="2"/>
    </row>
    <row r="600" ht="14.25" customHeight="1">
      <c r="D600" s="2"/>
      <c r="E600" s="2"/>
    </row>
    <row r="601" ht="14.25" customHeight="1">
      <c r="D601" s="2"/>
      <c r="E601" s="2"/>
    </row>
    <row r="602" ht="14.25" customHeight="1">
      <c r="D602" s="2"/>
      <c r="E602" s="2"/>
    </row>
    <row r="603" ht="14.25" customHeight="1">
      <c r="D603" s="2"/>
      <c r="E603" s="2"/>
    </row>
    <row r="604" ht="14.25" customHeight="1">
      <c r="D604" s="2"/>
      <c r="E604" s="2"/>
    </row>
    <row r="605" ht="14.25" customHeight="1">
      <c r="D605" s="2"/>
      <c r="E605" s="2"/>
    </row>
    <row r="606" ht="14.25" customHeight="1">
      <c r="D606" s="2"/>
      <c r="E606" s="2"/>
    </row>
    <row r="607" ht="14.25" customHeight="1">
      <c r="D607" s="2"/>
      <c r="E607" s="2"/>
    </row>
    <row r="608" ht="14.25" customHeight="1">
      <c r="D608" s="2"/>
      <c r="E608" s="2"/>
    </row>
    <row r="609" ht="14.25" customHeight="1">
      <c r="D609" s="2"/>
      <c r="E609" s="2"/>
    </row>
    <row r="610" ht="14.25" customHeight="1">
      <c r="D610" s="2"/>
      <c r="E610" s="2"/>
    </row>
    <row r="611" ht="14.25" customHeight="1">
      <c r="D611" s="2"/>
      <c r="E611" s="2"/>
    </row>
    <row r="612" ht="14.25" customHeight="1">
      <c r="D612" s="2"/>
      <c r="E612" s="2"/>
    </row>
    <row r="613" ht="14.25" customHeight="1">
      <c r="D613" s="2"/>
      <c r="E613" s="2"/>
    </row>
    <row r="614" ht="14.25" customHeight="1">
      <c r="D614" s="2"/>
      <c r="E614" s="2"/>
    </row>
    <row r="615" ht="14.25" customHeight="1">
      <c r="D615" s="2"/>
      <c r="E615" s="2"/>
    </row>
    <row r="616" ht="14.25" customHeight="1">
      <c r="D616" s="2"/>
      <c r="E616" s="2"/>
    </row>
    <row r="617" ht="14.25" customHeight="1">
      <c r="D617" s="2"/>
      <c r="E617" s="2"/>
    </row>
    <row r="618" ht="14.25" customHeight="1">
      <c r="D618" s="2"/>
      <c r="E618" s="2"/>
    </row>
    <row r="619" ht="14.25" customHeight="1">
      <c r="D619" s="2"/>
      <c r="E619" s="2"/>
    </row>
    <row r="620" ht="14.25" customHeight="1">
      <c r="D620" s="2"/>
      <c r="E620" s="2"/>
    </row>
    <row r="621" ht="14.25" customHeight="1">
      <c r="D621" s="2"/>
      <c r="E621" s="2"/>
    </row>
    <row r="622" ht="14.25" customHeight="1">
      <c r="D622" s="2"/>
      <c r="E622" s="2"/>
    </row>
    <row r="623" ht="14.25" customHeight="1">
      <c r="D623" s="2"/>
      <c r="E623" s="2"/>
    </row>
    <row r="624" ht="14.25" customHeight="1">
      <c r="D624" s="2"/>
      <c r="E624" s="2"/>
    </row>
    <row r="625" ht="14.25" customHeight="1">
      <c r="D625" s="2"/>
      <c r="E625" s="2"/>
    </row>
    <row r="626" ht="14.25" customHeight="1">
      <c r="D626" s="2"/>
      <c r="E626" s="2"/>
    </row>
    <row r="627" ht="14.25" customHeight="1">
      <c r="D627" s="2"/>
      <c r="E627" s="2"/>
    </row>
    <row r="628" ht="14.25" customHeight="1">
      <c r="D628" s="2"/>
      <c r="E628" s="2"/>
    </row>
    <row r="629" ht="14.25" customHeight="1">
      <c r="D629" s="2"/>
      <c r="E629" s="2"/>
    </row>
    <row r="630" ht="14.25" customHeight="1">
      <c r="D630" s="2"/>
      <c r="E630" s="2"/>
    </row>
    <row r="631" ht="14.25" customHeight="1">
      <c r="D631" s="2"/>
      <c r="E631" s="2"/>
    </row>
    <row r="632" ht="14.25" customHeight="1">
      <c r="D632" s="2"/>
      <c r="E632" s="2"/>
    </row>
    <row r="633" ht="14.25" customHeight="1">
      <c r="D633" s="2"/>
      <c r="E633" s="2"/>
    </row>
    <row r="634" ht="14.25" customHeight="1">
      <c r="D634" s="2"/>
      <c r="E634" s="2"/>
    </row>
    <row r="635" ht="14.25" customHeight="1">
      <c r="D635" s="2"/>
      <c r="E635" s="2"/>
    </row>
    <row r="636" ht="14.25" customHeight="1">
      <c r="D636" s="2"/>
      <c r="E636" s="2"/>
    </row>
    <row r="637" ht="14.25" customHeight="1">
      <c r="D637" s="2"/>
      <c r="E637" s="2"/>
    </row>
    <row r="638" ht="14.25" customHeight="1">
      <c r="D638" s="2"/>
      <c r="E638" s="2"/>
    </row>
    <row r="639" ht="14.25" customHeight="1">
      <c r="D639" s="2"/>
      <c r="E639" s="2"/>
    </row>
    <row r="640" ht="14.25" customHeight="1">
      <c r="D640" s="2"/>
      <c r="E640" s="2"/>
    </row>
    <row r="641" ht="14.25" customHeight="1">
      <c r="D641" s="2"/>
      <c r="E641" s="2"/>
    </row>
    <row r="642" ht="14.25" customHeight="1">
      <c r="D642" s="2"/>
      <c r="E642" s="2"/>
    </row>
    <row r="643" ht="14.25" customHeight="1">
      <c r="D643" s="2"/>
      <c r="E643" s="2"/>
    </row>
    <row r="644" ht="14.25" customHeight="1">
      <c r="D644" s="2"/>
      <c r="E644" s="2"/>
    </row>
    <row r="645" ht="14.25" customHeight="1">
      <c r="D645" s="2"/>
      <c r="E645" s="2"/>
    </row>
    <row r="646" ht="14.25" customHeight="1">
      <c r="D646" s="2"/>
      <c r="E646" s="2"/>
    </row>
    <row r="647" ht="14.25" customHeight="1">
      <c r="D647" s="2"/>
      <c r="E647" s="2"/>
    </row>
    <row r="648" ht="14.25" customHeight="1">
      <c r="D648" s="2"/>
      <c r="E648" s="2"/>
    </row>
    <row r="649" ht="14.25" customHeight="1">
      <c r="D649" s="2"/>
      <c r="E649" s="2"/>
    </row>
    <row r="650" ht="14.25" customHeight="1">
      <c r="D650" s="2"/>
      <c r="E650" s="2"/>
    </row>
    <row r="651" ht="14.25" customHeight="1">
      <c r="D651" s="2"/>
      <c r="E651" s="2"/>
    </row>
    <row r="652" ht="14.25" customHeight="1">
      <c r="D652" s="2"/>
      <c r="E652" s="2"/>
    </row>
    <row r="653" ht="14.25" customHeight="1">
      <c r="D653" s="2"/>
      <c r="E653" s="2"/>
    </row>
    <row r="654" ht="14.25" customHeight="1">
      <c r="D654" s="2"/>
      <c r="E654" s="2"/>
    </row>
    <row r="655" ht="14.25" customHeight="1">
      <c r="D655" s="2"/>
      <c r="E655" s="2"/>
    </row>
    <row r="656" ht="14.25" customHeight="1">
      <c r="D656" s="2"/>
      <c r="E656" s="2"/>
    </row>
    <row r="657" ht="14.25" customHeight="1">
      <c r="D657" s="2"/>
      <c r="E657" s="2"/>
    </row>
    <row r="658" ht="14.25" customHeight="1">
      <c r="D658" s="2"/>
      <c r="E658" s="2"/>
    </row>
    <row r="659" ht="14.25" customHeight="1">
      <c r="D659" s="2"/>
      <c r="E659" s="2"/>
    </row>
    <row r="660" ht="14.25" customHeight="1">
      <c r="D660" s="2"/>
      <c r="E660" s="2"/>
    </row>
    <row r="661" ht="14.25" customHeight="1">
      <c r="D661" s="2"/>
      <c r="E661" s="2"/>
    </row>
    <row r="662" ht="14.25" customHeight="1">
      <c r="D662" s="2"/>
      <c r="E662" s="2"/>
    </row>
    <row r="663" ht="14.25" customHeight="1">
      <c r="D663" s="2"/>
      <c r="E663" s="2"/>
    </row>
    <row r="664" ht="14.25" customHeight="1">
      <c r="D664" s="2"/>
      <c r="E664" s="2"/>
    </row>
    <row r="665" ht="14.25" customHeight="1">
      <c r="D665" s="2"/>
      <c r="E665" s="2"/>
    </row>
    <row r="666" ht="14.25" customHeight="1">
      <c r="D666" s="2"/>
      <c r="E666" s="2"/>
    </row>
    <row r="667" ht="14.25" customHeight="1">
      <c r="D667" s="2"/>
      <c r="E667" s="2"/>
    </row>
    <row r="668" ht="14.25" customHeight="1">
      <c r="D668" s="2"/>
      <c r="E668" s="2"/>
    </row>
    <row r="669" ht="14.25" customHeight="1">
      <c r="D669" s="2"/>
      <c r="E669" s="2"/>
    </row>
    <row r="670" ht="14.25" customHeight="1">
      <c r="D670" s="2"/>
      <c r="E670" s="2"/>
    </row>
    <row r="671" ht="14.25" customHeight="1">
      <c r="D671" s="2"/>
      <c r="E671" s="2"/>
    </row>
    <row r="672" ht="14.25" customHeight="1">
      <c r="D672" s="2"/>
      <c r="E672" s="2"/>
    </row>
    <row r="673" ht="14.25" customHeight="1">
      <c r="D673" s="2"/>
      <c r="E673" s="2"/>
    </row>
    <row r="674" ht="14.25" customHeight="1">
      <c r="D674" s="2"/>
      <c r="E674" s="2"/>
    </row>
    <row r="675" ht="14.25" customHeight="1">
      <c r="D675" s="2"/>
      <c r="E675" s="2"/>
    </row>
    <row r="676" ht="14.25" customHeight="1">
      <c r="D676" s="2"/>
      <c r="E676" s="2"/>
    </row>
    <row r="677" ht="14.25" customHeight="1">
      <c r="D677" s="2"/>
      <c r="E677" s="2"/>
    </row>
    <row r="678" ht="14.25" customHeight="1">
      <c r="D678" s="2"/>
      <c r="E678" s="2"/>
    </row>
    <row r="679" ht="14.25" customHeight="1">
      <c r="D679" s="2"/>
      <c r="E679" s="2"/>
    </row>
    <row r="680" ht="14.25" customHeight="1">
      <c r="D680" s="2"/>
      <c r="E680" s="2"/>
    </row>
    <row r="681" ht="14.25" customHeight="1">
      <c r="D681" s="2"/>
      <c r="E681" s="2"/>
    </row>
    <row r="682" ht="14.25" customHeight="1">
      <c r="D682" s="2"/>
      <c r="E682" s="2"/>
    </row>
    <row r="683" ht="14.25" customHeight="1">
      <c r="D683" s="2"/>
      <c r="E683" s="2"/>
    </row>
    <row r="684" ht="14.25" customHeight="1">
      <c r="D684" s="2"/>
      <c r="E684" s="2"/>
    </row>
    <row r="685" ht="14.25" customHeight="1">
      <c r="D685" s="2"/>
      <c r="E685" s="2"/>
    </row>
    <row r="686" ht="14.25" customHeight="1">
      <c r="D686" s="2"/>
      <c r="E686" s="2"/>
    </row>
    <row r="687" ht="14.25" customHeight="1">
      <c r="D687" s="2"/>
      <c r="E687" s="2"/>
    </row>
    <row r="688" ht="14.25" customHeight="1">
      <c r="D688" s="2"/>
      <c r="E688" s="2"/>
    </row>
    <row r="689" ht="14.25" customHeight="1">
      <c r="D689" s="2"/>
      <c r="E689" s="2"/>
    </row>
    <row r="690" ht="14.25" customHeight="1">
      <c r="D690" s="2"/>
      <c r="E690" s="2"/>
    </row>
    <row r="691" ht="14.25" customHeight="1">
      <c r="D691" s="2"/>
      <c r="E691" s="2"/>
    </row>
    <row r="692" ht="14.25" customHeight="1">
      <c r="D692" s="2"/>
      <c r="E692" s="2"/>
    </row>
    <row r="693" ht="14.25" customHeight="1">
      <c r="D693" s="2"/>
      <c r="E693" s="2"/>
    </row>
    <row r="694" ht="14.25" customHeight="1">
      <c r="D694" s="2"/>
      <c r="E694" s="2"/>
    </row>
    <row r="695" ht="14.25" customHeight="1">
      <c r="D695" s="2"/>
      <c r="E695" s="2"/>
    </row>
    <row r="696" ht="14.25" customHeight="1">
      <c r="D696" s="2"/>
      <c r="E696" s="2"/>
    </row>
    <row r="697" ht="14.25" customHeight="1">
      <c r="D697" s="2"/>
      <c r="E697" s="2"/>
    </row>
    <row r="698" ht="14.25" customHeight="1">
      <c r="D698" s="2"/>
      <c r="E698" s="2"/>
    </row>
    <row r="699" ht="14.25" customHeight="1">
      <c r="D699" s="2"/>
      <c r="E699" s="2"/>
    </row>
    <row r="700" ht="14.25" customHeight="1">
      <c r="D700" s="2"/>
      <c r="E700" s="2"/>
    </row>
    <row r="701" ht="14.25" customHeight="1">
      <c r="D701" s="2"/>
      <c r="E701" s="2"/>
    </row>
    <row r="702" ht="14.25" customHeight="1">
      <c r="D702" s="2"/>
      <c r="E702" s="2"/>
    </row>
    <row r="703" ht="14.25" customHeight="1">
      <c r="D703" s="2"/>
      <c r="E703" s="2"/>
    </row>
    <row r="704" ht="14.25" customHeight="1">
      <c r="D704" s="2"/>
      <c r="E704" s="2"/>
    </row>
    <row r="705" ht="14.25" customHeight="1">
      <c r="D705" s="2"/>
      <c r="E705" s="2"/>
    </row>
    <row r="706" ht="14.25" customHeight="1">
      <c r="D706" s="2"/>
      <c r="E706" s="2"/>
    </row>
    <row r="707" ht="14.25" customHeight="1">
      <c r="D707" s="2"/>
      <c r="E707" s="2"/>
    </row>
    <row r="708" ht="14.25" customHeight="1">
      <c r="D708" s="2"/>
      <c r="E708" s="2"/>
    </row>
    <row r="709" ht="14.25" customHeight="1">
      <c r="D709" s="2"/>
      <c r="E709" s="2"/>
    </row>
    <row r="710" ht="14.25" customHeight="1">
      <c r="D710" s="2"/>
      <c r="E710" s="2"/>
    </row>
    <row r="711" ht="14.25" customHeight="1">
      <c r="D711" s="2"/>
      <c r="E711" s="2"/>
    </row>
    <row r="712" ht="14.25" customHeight="1">
      <c r="D712" s="2"/>
      <c r="E712" s="2"/>
    </row>
    <row r="713" ht="14.25" customHeight="1">
      <c r="D713" s="2"/>
      <c r="E713" s="2"/>
    </row>
    <row r="714" ht="14.25" customHeight="1">
      <c r="D714" s="2"/>
      <c r="E714" s="2"/>
    </row>
    <row r="715" ht="14.25" customHeight="1">
      <c r="D715" s="2"/>
      <c r="E715" s="2"/>
    </row>
    <row r="716" ht="14.25" customHeight="1">
      <c r="D716" s="2"/>
      <c r="E716" s="2"/>
    </row>
    <row r="717" ht="14.25" customHeight="1">
      <c r="D717" s="2"/>
      <c r="E717" s="2"/>
    </row>
    <row r="718" ht="14.25" customHeight="1">
      <c r="D718" s="2"/>
      <c r="E718" s="2"/>
    </row>
    <row r="719" ht="14.25" customHeight="1">
      <c r="D719" s="2"/>
      <c r="E719" s="2"/>
    </row>
    <row r="720" ht="14.25" customHeight="1">
      <c r="D720" s="2"/>
      <c r="E720" s="2"/>
    </row>
    <row r="721" ht="14.25" customHeight="1">
      <c r="D721" s="2"/>
      <c r="E721" s="2"/>
    </row>
    <row r="722" ht="14.25" customHeight="1">
      <c r="D722" s="2"/>
      <c r="E722" s="2"/>
    </row>
    <row r="723" ht="14.25" customHeight="1">
      <c r="D723" s="2"/>
      <c r="E723" s="2"/>
    </row>
    <row r="724" ht="14.25" customHeight="1">
      <c r="D724" s="2"/>
      <c r="E724" s="2"/>
    </row>
    <row r="725" ht="14.25" customHeight="1">
      <c r="D725" s="2"/>
      <c r="E725" s="2"/>
    </row>
    <row r="726" ht="14.25" customHeight="1">
      <c r="D726" s="2"/>
      <c r="E726" s="2"/>
    </row>
    <row r="727" ht="14.25" customHeight="1">
      <c r="D727" s="2"/>
      <c r="E727" s="2"/>
    </row>
    <row r="728" ht="14.25" customHeight="1">
      <c r="D728" s="2"/>
      <c r="E728" s="2"/>
    </row>
    <row r="729" ht="14.25" customHeight="1">
      <c r="D729" s="2"/>
      <c r="E729" s="2"/>
    </row>
    <row r="730" ht="14.25" customHeight="1">
      <c r="D730" s="2"/>
      <c r="E730" s="2"/>
    </row>
    <row r="731" ht="14.25" customHeight="1">
      <c r="D731" s="2"/>
      <c r="E731" s="2"/>
    </row>
    <row r="732" ht="14.25" customHeight="1">
      <c r="D732" s="2"/>
      <c r="E732" s="2"/>
    </row>
    <row r="733" ht="14.25" customHeight="1">
      <c r="D733" s="2"/>
      <c r="E733" s="2"/>
    </row>
    <row r="734" ht="14.25" customHeight="1">
      <c r="D734" s="2"/>
      <c r="E734" s="2"/>
    </row>
    <row r="735" ht="14.25" customHeight="1">
      <c r="D735" s="2"/>
      <c r="E735" s="2"/>
    </row>
    <row r="736" ht="14.25" customHeight="1">
      <c r="D736" s="2"/>
      <c r="E736" s="2"/>
    </row>
    <row r="737" ht="14.25" customHeight="1">
      <c r="D737" s="2"/>
      <c r="E737" s="2"/>
    </row>
    <row r="738" ht="14.25" customHeight="1">
      <c r="D738" s="2"/>
      <c r="E738" s="2"/>
    </row>
    <row r="739" ht="14.25" customHeight="1">
      <c r="D739" s="2"/>
      <c r="E739" s="2"/>
    </row>
    <row r="740" ht="14.25" customHeight="1">
      <c r="D740" s="2"/>
      <c r="E740" s="2"/>
    </row>
    <row r="741" ht="14.25" customHeight="1">
      <c r="D741" s="2"/>
      <c r="E741" s="2"/>
    </row>
    <row r="742" ht="14.25" customHeight="1">
      <c r="D742" s="2"/>
      <c r="E742" s="2"/>
    </row>
    <row r="743" ht="14.25" customHeight="1">
      <c r="D743" s="2"/>
      <c r="E743" s="2"/>
    </row>
    <row r="744" ht="14.25" customHeight="1">
      <c r="D744" s="2"/>
      <c r="E744" s="2"/>
    </row>
    <row r="745" ht="14.25" customHeight="1">
      <c r="D745" s="2"/>
      <c r="E745" s="2"/>
    </row>
    <row r="746" ht="14.25" customHeight="1">
      <c r="D746" s="2"/>
      <c r="E746" s="2"/>
    </row>
    <row r="747" ht="14.25" customHeight="1">
      <c r="D747" s="2"/>
      <c r="E747" s="2"/>
    </row>
    <row r="748" ht="14.25" customHeight="1">
      <c r="D748" s="2"/>
      <c r="E748" s="2"/>
    </row>
    <row r="749" ht="14.25" customHeight="1">
      <c r="D749" s="2"/>
      <c r="E749" s="2"/>
    </row>
    <row r="750" ht="14.25" customHeight="1">
      <c r="D750" s="2"/>
      <c r="E750" s="2"/>
    </row>
    <row r="751" ht="14.25" customHeight="1">
      <c r="D751" s="2"/>
      <c r="E751" s="2"/>
    </row>
    <row r="752" ht="14.25" customHeight="1">
      <c r="D752" s="2"/>
      <c r="E752" s="2"/>
    </row>
    <row r="753" ht="14.25" customHeight="1">
      <c r="D753" s="2"/>
      <c r="E753" s="2"/>
    </row>
    <row r="754" ht="14.25" customHeight="1">
      <c r="D754" s="2"/>
      <c r="E754" s="2"/>
    </row>
    <row r="755" ht="14.25" customHeight="1">
      <c r="D755" s="2"/>
      <c r="E755" s="2"/>
    </row>
    <row r="756" ht="14.25" customHeight="1">
      <c r="D756" s="2"/>
      <c r="E756" s="2"/>
    </row>
    <row r="757" ht="14.25" customHeight="1">
      <c r="D757" s="2"/>
      <c r="E757" s="2"/>
    </row>
    <row r="758" ht="14.25" customHeight="1">
      <c r="D758" s="2"/>
      <c r="E758" s="2"/>
    </row>
    <row r="759" ht="14.25" customHeight="1">
      <c r="D759" s="2"/>
      <c r="E759" s="2"/>
    </row>
    <row r="760" ht="14.25" customHeight="1">
      <c r="D760" s="2"/>
      <c r="E760" s="2"/>
    </row>
    <row r="761" ht="14.25" customHeight="1">
      <c r="D761" s="2"/>
      <c r="E761" s="2"/>
    </row>
    <row r="762" ht="14.25" customHeight="1">
      <c r="D762" s="2"/>
      <c r="E762" s="2"/>
    </row>
    <row r="763" ht="14.25" customHeight="1">
      <c r="D763" s="2"/>
      <c r="E763" s="2"/>
    </row>
    <row r="764" ht="14.25" customHeight="1">
      <c r="D764" s="2"/>
      <c r="E764" s="2"/>
    </row>
    <row r="765" ht="14.25" customHeight="1">
      <c r="D765" s="2"/>
      <c r="E765" s="2"/>
    </row>
    <row r="766" ht="14.25" customHeight="1">
      <c r="D766" s="2"/>
      <c r="E766" s="2"/>
    </row>
    <row r="767" ht="14.25" customHeight="1">
      <c r="D767" s="2"/>
      <c r="E767" s="2"/>
    </row>
    <row r="768" ht="14.25" customHeight="1">
      <c r="D768" s="2"/>
      <c r="E768" s="2"/>
    </row>
    <row r="769" ht="14.25" customHeight="1">
      <c r="D769" s="2"/>
      <c r="E769" s="2"/>
    </row>
    <row r="770" ht="14.25" customHeight="1">
      <c r="D770" s="2"/>
      <c r="E770" s="2"/>
    </row>
    <row r="771" ht="14.25" customHeight="1">
      <c r="D771" s="2"/>
      <c r="E771" s="2"/>
    </row>
    <row r="772" ht="14.25" customHeight="1">
      <c r="D772" s="2"/>
      <c r="E772" s="2"/>
    </row>
    <row r="773" ht="14.25" customHeight="1">
      <c r="D773" s="2"/>
      <c r="E773" s="2"/>
    </row>
    <row r="774" ht="14.25" customHeight="1">
      <c r="D774" s="2"/>
      <c r="E774" s="2"/>
    </row>
    <row r="775" ht="14.25" customHeight="1">
      <c r="D775" s="2"/>
      <c r="E775" s="2"/>
    </row>
    <row r="776" ht="14.25" customHeight="1">
      <c r="D776" s="2"/>
      <c r="E776" s="2"/>
    </row>
    <row r="777" ht="14.25" customHeight="1">
      <c r="D777" s="2"/>
      <c r="E777" s="2"/>
    </row>
    <row r="778" ht="14.25" customHeight="1">
      <c r="D778" s="2"/>
      <c r="E778" s="2"/>
    </row>
    <row r="779" ht="14.25" customHeight="1">
      <c r="D779" s="2"/>
      <c r="E779" s="2"/>
    </row>
    <row r="780" ht="14.25" customHeight="1">
      <c r="D780" s="2"/>
      <c r="E780" s="2"/>
    </row>
    <row r="781" ht="14.25" customHeight="1">
      <c r="D781" s="2"/>
      <c r="E781" s="2"/>
    </row>
    <row r="782" ht="14.25" customHeight="1">
      <c r="D782" s="2"/>
      <c r="E782" s="2"/>
    </row>
    <row r="783" ht="14.25" customHeight="1">
      <c r="D783" s="2"/>
      <c r="E783" s="2"/>
    </row>
    <row r="784" ht="14.25" customHeight="1">
      <c r="D784" s="2"/>
      <c r="E784" s="2"/>
    </row>
    <row r="785" ht="14.25" customHeight="1">
      <c r="D785" s="2"/>
      <c r="E785" s="2"/>
    </row>
    <row r="786" ht="14.25" customHeight="1">
      <c r="D786" s="2"/>
      <c r="E786" s="2"/>
    </row>
    <row r="787" ht="14.25" customHeight="1">
      <c r="D787" s="2"/>
      <c r="E787" s="2"/>
    </row>
    <row r="788" ht="14.25" customHeight="1">
      <c r="D788" s="2"/>
      <c r="E788" s="2"/>
    </row>
    <row r="789" ht="14.25" customHeight="1">
      <c r="D789" s="2"/>
      <c r="E789" s="2"/>
    </row>
    <row r="790" ht="14.25" customHeight="1">
      <c r="D790" s="2"/>
      <c r="E790" s="2"/>
    </row>
    <row r="791" ht="14.25" customHeight="1">
      <c r="D791" s="2"/>
      <c r="E791" s="2"/>
    </row>
    <row r="792" ht="14.25" customHeight="1">
      <c r="D792" s="2"/>
      <c r="E792" s="2"/>
    </row>
    <row r="793" ht="14.25" customHeight="1">
      <c r="D793" s="2"/>
      <c r="E793" s="2"/>
    </row>
    <row r="794" ht="14.25" customHeight="1">
      <c r="D794" s="2"/>
      <c r="E794" s="2"/>
    </row>
    <row r="795" ht="14.25" customHeight="1">
      <c r="D795" s="2"/>
      <c r="E795" s="2"/>
    </row>
    <row r="796" ht="14.25" customHeight="1">
      <c r="D796" s="2"/>
      <c r="E796" s="2"/>
    </row>
    <row r="797" ht="14.25" customHeight="1">
      <c r="D797" s="2"/>
      <c r="E797" s="2"/>
    </row>
    <row r="798" ht="14.25" customHeight="1">
      <c r="D798" s="2"/>
      <c r="E798" s="2"/>
    </row>
    <row r="799" ht="14.25" customHeight="1">
      <c r="D799" s="2"/>
      <c r="E799" s="2"/>
    </row>
    <row r="800" ht="14.25" customHeight="1">
      <c r="D800" s="2"/>
      <c r="E800" s="2"/>
    </row>
    <row r="801" ht="14.25" customHeight="1">
      <c r="D801" s="2"/>
      <c r="E801" s="2"/>
    </row>
    <row r="802" ht="14.25" customHeight="1">
      <c r="D802" s="2"/>
      <c r="E802" s="2"/>
    </row>
    <row r="803" ht="14.25" customHeight="1">
      <c r="D803" s="2"/>
      <c r="E803" s="2"/>
    </row>
    <row r="804" ht="14.25" customHeight="1">
      <c r="D804" s="2"/>
      <c r="E804" s="2"/>
    </row>
    <row r="805" ht="14.25" customHeight="1">
      <c r="D805" s="2"/>
      <c r="E805" s="2"/>
    </row>
    <row r="806" ht="14.25" customHeight="1">
      <c r="D806" s="2"/>
      <c r="E806" s="2"/>
    </row>
    <row r="807" ht="14.25" customHeight="1">
      <c r="D807" s="2"/>
      <c r="E807" s="2"/>
    </row>
    <row r="808" ht="14.25" customHeight="1">
      <c r="D808" s="2"/>
      <c r="E808" s="2"/>
    </row>
    <row r="809" ht="14.25" customHeight="1">
      <c r="D809" s="2"/>
      <c r="E809" s="2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60.43"/>
    <col customWidth="1" min="5" max="5" width="21.71"/>
    <col customWidth="1" min="6" max="6" width="22.57"/>
    <col customWidth="1" min="7" max="7" width="21.14"/>
    <col customWidth="1" min="8" max="26" width="8.71"/>
  </cols>
  <sheetData>
    <row r="1" ht="14.25" customHeight="1">
      <c r="B1" s="1" t="s">
        <v>0</v>
      </c>
      <c r="E1" s="2"/>
      <c r="F1" s="2"/>
    </row>
    <row r="2" ht="14.25" customHeight="1">
      <c r="B2" s="1" t="s">
        <v>953</v>
      </c>
      <c r="E2" s="2"/>
      <c r="F2" s="2"/>
    </row>
    <row r="3" ht="14.25" customHeight="1">
      <c r="B3" s="1" t="s">
        <v>678</v>
      </c>
      <c r="E3" s="2"/>
      <c r="F3" s="2"/>
    </row>
    <row r="4" ht="14.25" customHeight="1">
      <c r="B4" s="4" t="s">
        <v>613</v>
      </c>
      <c r="C4" s="4" t="s">
        <v>679</v>
      </c>
      <c r="D4" s="4" t="s">
        <v>4</v>
      </c>
      <c r="E4" s="5" t="s">
        <v>5</v>
      </c>
      <c r="F4" s="5" t="s">
        <v>6</v>
      </c>
      <c r="G4" s="165">
        <f>E530</f>
        <v>55347898.55</v>
      </c>
    </row>
    <row r="5" ht="5.25" customHeight="1">
      <c r="B5" s="7"/>
      <c r="C5" s="7"/>
      <c r="D5" s="7"/>
      <c r="E5" s="172" t="s">
        <v>954</v>
      </c>
      <c r="F5" s="8"/>
    </row>
    <row r="6" ht="14.25" customHeight="1">
      <c r="A6" s="9"/>
      <c r="B6" s="10"/>
      <c r="C6" s="10"/>
      <c r="D6" s="11" t="s">
        <v>955</v>
      </c>
      <c r="E6" s="14">
        <f>'Sep 2025'!E533</f>
        <v>68521100.55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0"/>
      <c r="D7" s="11"/>
      <c r="E7" s="14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B8" s="56"/>
      <c r="C8" s="15">
        <v>45931.0</v>
      </c>
      <c r="D8" s="16" t="s">
        <v>854</v>
      </c>
      <c r="E8" s="149">
        <v>100000.0</v>
      </c>
      <c r="F8" s="150"/>
      <c r="G8" s="1"/>
    </row>
    <row r="9" ht="14.25" customHeight="1">
      <c r="B9" s="56"/>
      <c r="C9" s="15">
        <v>45931.0</v>
      </c>
      <c r="D9" s="16" t="s">
        <v>956</v>
      </c>
      <c r="E9" s="149">
        <v>150000.0</v>
      </c>
      <c r="F9" s="150"/>
      <c r="G9" s="90" t="s">
        <v>9</v>
      </c>
    </row>
    <row r="10" ht="14.25" customHeight="1">
      <c r="B10" s="56"/>
      <c r="C10" s="15">
        <v>45931.0</v>
      </c>
      <c r="D10" s="16" t="s">
        <v>741</v>
      </c>
      <c r="E10" s="149">
        <v>25000.0</v>
      </c>
      <c r="F10" s="150"/>
      <c r="G10" s="1"/>
    </row>
    <row r="11" ht="14.25" customHeight="1">
      <c r="B11" s="56"/>
      <c r="C11" s="15">
        <v>45931.0</v>
      </c>
      <c r="D11" s="16" t="s">
        <v>11</v>
      </c>
      <c r="E11" s="149">
        <v>300000.0</v>
      </c>
      <c r="F11" s="150"/>
      <c r="G11" s="3" t="s">
        <v>9</v>
      </c>
    </row>
    <row r="12" ht="14.25" customHeight="1">
      <c r="B12" s="56"/>
      <c r="C12" s="15">
        <v>45931.0</v>
      </c>
      <c r="D12" s="16" t="s">
        <v>312</v>
      </c>
      <c r="E12" s="149">
        <v>1500000.0</v>
      </c>
      <c r="F12" s="150"/>
      <c r="G12" s="22"/>
    </row>
    <row r="13" ht="14.25" customHeight="1">
      <c r="B13" s="56"/>
      <c r="C13" s="15">
        <v>45931.0</v>
      </c>
      <c r="D13" s="16" t="s">
        <v>15</v>
      </c>
      <c r="E13" s="149">
        <v>200000.0</v>
      </c>
      <c r="F13" s="150"/>
      <c r="G13" s="1"/>
    </row>
    <row r="14" ht="14.25" customHeight="1">
      <c r="B14" s="56"/>
      <c r="C14" s="15">
        <v>45931.0</v>
      </c>
      <c r="D14" s="16" t="s">
        <v>740</v>
      </c>
      <c r="E14" s="149">
        <v>82828.0</v>
      </c>
      <c r="F14" s="150"/>
      <c r="G14" s="1"/>
    </row>
    <row r="15" ht="14.25" customHeight="1">
      <c r="B15" s="56"/>
      <c r="C15" s="15">
        <v>45931.0</v>
      </c>
      <c r="D15" s="16" t="s">
        <v>391</v>
      </c>
      <c r="E15" s="149">
        <v>20000.0</v>
      </c>
      <c r="F15" s="150"/>
      <c r="G15" s="151"/>
    </row>
    <row r="16" ht="14.25" customHeight="1">
      <c r="B16" s="56"/>
      <c r="C16" s="15">
        <v>45931.0</v>
      </c>
      <c r="D16" s="16" t="s">
        <v>8</v>
      </c>
      <c r="E16" s="149">
        <v>100000.0</v>
      </c>
      <c r="F16" s="150"/>
      <c r="G16" s="45" t="s">
        <v>9</v>
      </c>
    </row>
    <row r="17" ht="14.25" customHeight="1">
      <c r="B17" s="56"/>
      <c r="C17" s="15">
        <v>45931.0</v>
      </c>
      <c r="D17" s="16" t="s">
        <v>8</v>
      </c>
      <c r="E17" s="149">
        <v>100000.0</v>
      </c>
      <c r="F17" s="150"/>
      <c r="G17" s="39" t="s">
        <v>60</v>
      </c>
    </row>
    <row r="18" ht="14.25" customHeight="1">
      <c r="B18" s="56"/>
      <c r="C18" s="15">
        <v>45931.0</v>
      </c>
      <c r="D18" s="16" t="s">
        <v>59</v>
      </c>
      <c r="E18" s="149">
        <v>500000.0</v>
      </c>
      <c r="F18" s="150"/>
      <c r="G18" s="173" t="s">
        <v>60</v>
      </c>
    </row>
    <row r="19" ht="14.25" customHeight="1">
      <c r="B19" s="56"/>
      <c r="C19" s="15">
        <v>45931.0</v>
      </c>
      <c r="D19" s="16" t="s">
        <v>42</v>
      </c>
      <c r="E19" s="149">
        <v>450000.0</v>
      </c>
      <c r="F19" s="150"/>
      <c r="G19" s="168"/>
    </row>
    <row r="20" ht="14.25" customHeight="1">
      <c r="B20" s="56"/>
      <c r="C20" s="15">
        <v>45931.0</v>
      </c>
      <c r="D20" s="16" t="s">
        <v>278</v>
      </c>
      <c r="E20" s="149">
        <v>70000.0</v>
      </c>
      <c r="F20" s="150"/>
      <c r="G20" s="168"/>
    </row>
    <row r="21" ht="14.25" customHeight="1">
      <c r="B21" s="56"/>
      <c r="C21" s="15">
        <v>45931.0</v>
      </c>
      <c r="D21" s="16" t="s">
        <v>804</v>
      </c>
      <c r="E21" s="149">
        <v>1000000.0</v>
      </c>
      <c r="F21" s="150"/>
      <c r="G21" s="43"/>
    </row>
    <row r="22" ht="14.25" customHeight="1">
      <c r="B22" s="56"/>
      <c r="C22" s="15">
        <v>45931.0</v>
      </c>
      <c r="D22" s="16" t="s">
        <v>957</v>
      </c>
      <c r="E22" s="149">
        <v>200077.0</v>
      </c>
      <c r="F22" s="150"/>
      <c r="G22" s="43"/>
    </row>
    <row r="23" ht="14.25" customHeight="1">
      <c r="B23" s="56"/>
      <c r="C23" s="15">
        <v>45931.0</v>
      </c>
      <c r="D23" s="16" t="s">
        <v>33</v>
      </c>
      <c r="E23" s="149">
        <v>300000.0</v>
      </c>
      <c r="F23" s="150"/>
      <c r="G23" s="43"/>
    </row>
    <row r="24" ht="14.25" customHeight="1">
      <c r="B24" s="56"/>
      <c r="C24" s="15">
        <v>45931.0</v>
      </c>
      <c r="D24" s="16" t="s">
        <v>801</v>
      </c>
      <c r="E24" s="149">
        <v>35000.0</v>
      </c>
      <c r="F24" s="150"/>
      <c r="G24" s="43"/>
    </row>
    <row r="25" ht="14.25" customHeight="1">
      <c r="B25" s="56"/>
      <c r="C25" s="15">
        <v>45931.0</v>
      </c>
      <c r="D25" s="16" t="s">
        <v>49</v>
      </c>
      <c r="E25" s="149">
        <v>60000.0</v>
      </c>
      <c r="F25" s="150"/>
      <c r="G25" s="1"/>
    </row>
    <row r="26" ht="14.25" customHeight="1">
      <c r="B26" s="56"/>
      <c r="C26" s="15">
        <v>45931.0</v>
      </c>
      <c r="D26" s="16" t="s">
        <v>15</v>
      </c>
      <c r="E26" s="149">
        <v>200000.0</v>
      </c>
      <c r="F26" s="150"/>
      <c r="G26" s="43"/>
    </row>
    <row r="27" ht="14.25" customHeight="1">
      <c r="B27" s="56"/>
      <c r="C27" s="15">
        <v>45931.0</v>
      </c>
      <c r="D27" s="16" t="s">
        <v>36</v>
      </c>
      <c r="E27" s="149">
        <v>300000.0</v>
      </c>
      <c r="F27" s="150"/>
      <c r="G27" s="90" t="s">
        <v>9</v>
      </c>
    </row>
    <row r="28" ht="14.25" customHeight="1">
      <c r="B28" s="56"/>
      <c r="C28" s="15">
        <v>45931.0</v>
      </c>
      <c r="D28" s="16" t="s">
        <v>674</v>
      </c>
      <c r="E28" s="149">
        <v>600000.0</v>
      </c>
      <c r="F28" s="150"/>
      <c r="G28" s="89"/>
    </row>
    <row r="29" ht="14.25" customHeight="1">
      <c r="B29" s="56"/>
      <c r="C29" s="15">
        <v>45931.0</v>
      </c>
      <c r="D29" s="16" t="s">
        <v>34</v>
      </c>
      <c r="E29" s="149">
        <v>500000.0</v>
      </c>
      <c r="F29" s="150"/>
      <c r="G29" s="89"/>
    </row>
    <row r="30" ht="14.25" customHeight="1">
      <c r="B30" s="56"/>
      <c r="C30" s="15">
        <v>45931.0</v>
      </c>
      <c r="D30" s="16" t="s">
        <v>144</v>
      </c>
      <c r="E30" s="149">
        <v>300000.0</v>
      </c>
      <c r="F30" s="150"/>
      <c r="G30" s="90" t="s">
        <v>9</v>
      </c>
    </row>
    <row r="31" ht="14.25" customHeight="1">
      <c r="B31" s="56"/>
      <c r="C31" s="15">
        <v>45931.0</v>
      </c>
      <c r="D31" s="16" t="s">
        <v>35</v>
      </c>
      <c r="E31" s="149">
        <v>50000.0</v>
      </c>
      <c r="F31" s="150"/>
      <c r="G31" s="89"/>
    </row>
    <row r="32" ht="14.25" customHeight="1">
      <c r="B32" s="56"/>
      <c r="C32" s="15">
        <v>45931.0</v>
      </c>
      <c r="D32" s="16" t="s">
        <v>438</v>
      </c>
      <c r="E32" s="149">
        <v>50000.0</v>
      </c>
      <c r="F32" s="150"/>
      <c r="G32" s="89"/>
    </row>
    <row r="33" ht="14.25" customHeight="1">
      <c r="B33" s="56"/>
      <c r="C33" s="15">
        <v>45931.0</v>
      </c>
      <c r="D33" s="16" t="s">
        <v>18</v>
      </c>
      <c r="E33" s="149">
        <v>500000.0</v>
      </c>
      <c r="F33" s="150"/>
      <c r="G33" s="89"/>
    </row>
    <row r="34" ht="14.25" customHeight="1">
      <c r="B34" s="56"/>
      <c r="C34" s="15">
        <v>45931.0</v>
      </c>
      <c r="D34" s="16" t="s">
        <v>958</v>
      </c>
      <c r="E34" s="149">
        <v>50000.0</v>
      </c>
      <c r="F34" s="150"/>
      <c r="G34" s="42"/>
    </row>
    <row r="35" ht="14.25" customHeight="1">
      <c r="B35" s="56"/>
      <c r="C35" s="15">
        <v>45931.0</v>
      </c>
      <c r="D35" s="16" t="s">
        <v>187</v>
      </c>
      <c r="E35" s="149">
        <v>3000000.0</v>
      </c>
      <c r="F35" s="150"/>
      <c r="G35" s="42"/>
    </row>
    <row r="36" ht="14.25" customHeight="1">
      <c r="B36" s="56"/>
      <c r="C36" s="15">
        <v>45931.0</v>
      </c>
      <c r="D36" s="16" t="s">
        <v>102</v>
      </c>
      <c r="E36" s="149">
        <v>100000.0</v>
      </c>
      <c r="F36" s="150"/>
      <c r="G36" s="42"/>
    </row>
    <row r="37" ht="14.25" customHeight="1">
      <c r="B37" s="56"/>
      <c r="C37" s="15">
        <v>45931.0</v>
      </c>
      <c r="D37" s="16" t="s">
        <v>31</v>
      </c>
      <c r="E37" s="149">
        <v>1000000.0</v>
      </c>
      <c r="F37" s="150"/>
      <c r="G37" s="42"/>
    </row>
    <row r="38" ht="14.25" customHeight="1">
      <c r="B38" s="56"/>
      <c r="C38" s="15">
        <v>45931.0</v>
      </c>
      <c r="D38" s="16" t="s">
        <v>319</v>
      </c>
      <c r="E38" s="149">
        <v>100000.0</v>
      </c>
      <c r="F38" s="150"/>
      <c r="G38" s="42"/>
      <c r="H38" s="1">
        <v>3.0</v>
      </c>
    </row>
    <row r="39" ht="14.25" customHeight="1">
      <c r="B39" s="56"/>
      <c r="C39" s="15">
        <v>45931.0</v>
      </c>
      <c r="D39" s="16" t="s">
        <v>140</v>
      </c>
      <c r="E39" s="149">
        <v>1000000.0</v>
      </c>
      <c r="F39" s="150"/>
      <c r="G39" s="42"/>
    </row>
    <row r="40" ht="14.25" customHeight="1">
      <c r="B40" s="56"/>
      <c r="C40" s="15">
        <v>45932.0</v>
      </c>
      <c r="D40" s="16" t="s">
        <v>934</v>
      </c>
      <c r="E40" s="149">
        <v>100000.0</v>
      </c>
      <c r="F40" s="150"/>
      <c r="G40" s="42"/>
    </row>
    <row r="41" ht="14.25" customHeight="1">
      <c r="B41" s="56"/>
      <c r="C41" s="15">
        <v>45932.0</v>
      </c>
      <c r="D41" s="16" t="s">
        <v>959</v>
      </c>
      <c r="E41" s="149">
        <v>1000888.0</v>
      </c>
      <c r="F41" s="150"/>
      <c r="G41" s="42"/>
    </row>
    <row r="42" ht="14.25" customHeight="1">
      <c r="B42" s="56"/>
      <c r="C42" s="15">
        <v>45932.0</v>
      </c>
      <c r="D42" s="16" t="s">
        <v>10</v>
      </c>
      <c r="E42" s="149">
        <v>50000.0</v>
      </c>
      <c r="F42" s="150"/>
      <c r="G42" s="42"/>
    </row>
    <row r="43" ht="14.25" customHeight="1">
      <c r="B43" s="56"/>
      <c r="C43" s="15">
        <v>45932.0</v>
      </c>
      <c r="D43" s="16" t="s">
        <v>23</v>
      </c>
      <c r="E43" s="149">
        <v>50000.0</v>
      </c>
      <c r="F43" s="150"/>
      <c r="G43" s="89"/>
    </row>
    <row r="44" ht="14.25" customHeight="1">
      <c r="B44" s="56"/>
      <c r="C44" s="15">
        <v>45932.0</v>
      </c>
      <c r="D44" s="16" t="s">
        <v>391</v>
      </c>
      <c r="E44" s="149">
        <v>20000.0</v>
      </c>
      <c r="F44" s="150"/>
      <c r="G44" s="42"/>
    </row>
    <row r="45" ht="14.25" customHeight="1">
      <c r="B45" s="56"/>
      <c r="C45" s="15">
        <v>45932.0</v>
      </c>
      <c r="D45" s="16" t="s">
        <v>56</v>
      </c>
      <c r="E45" s="149">
        <v>500000.0</v>
      </c>
      <c r="F45" s="150"/>
      <c r="G45" s="42"/>
    </row>
    <row r="46" ht="14.25" customHeight="1">
      <c r="B46" s="56"/>
      <c r="C46" s="15">
        <v>45932.0</v>
      </c>
      <c r="D46" s="16" t="s">
        <v>48</v>
      </c>
      <c r="E46" s="149">
        <v>250000.0</v>
      </c>
      <c r="F46" s="150"/>
      <c r="G46" s="42"/>
    </row>
    <row r="47" ht="14.25" customHeight="1">
      <c r="B47" s="56"/>
      <c r="C47" s="15">
        <v>45932.0</v>
      </c>
      <c r="D47" s="16" t="s">
        <v>41</v>
      </c>
      <c r="E47" s="149">
        <v>500000.0</v>
      </c>
      <c r="F47" s="150"/>
      <c r="G47" s="42"/>
    </row>
    <row r="48" ht="14.25" customHeight="1">
      <c r="B48" s="56"/>
      <c r="C48" s="15">
        <v>45932.0</v>
      </c>
      <c r="D48" s="16" t="s">
        <v>801</v>
      </c>
      <c r="E48" s="149">
        <v>35000.0</v>
      </c>
      <c r="F48" s="150"/>
      <c r="G48" s="96"/>
    </row>
    <row r="49" ht="14.25" customHeight="1">
      <c r="B49" s="56"/>
      <c r="C49" s="15">
        <v>45932.0</v>
      </c>
      <c r="D49" s="16" t="s">
        <v>201</v>
      </c>
      <c r="E49" s="149">
        <v>100000.0</v>
      </c>
      <c r="F49" s="150"/>
      <c r="G49" s="96"/>
    </row>
    <row r="50" ht="14.25" customHeight="1">
      <c r="B50" s="56"/>
      <c r="C50" s="15">
        <v>45932.0</v>
      </c>
      <c r="D50" s="16" t="s">
        <v>960</v>
      </c>
      <c r="E50" s="149">
        <v>50000.0</v>
      </c>
      <c r="F50" s="150"/>
      <c r="G50" s="96"/>
    </row>
    <row r="51" ht="14.25" customHeight="1">
      <c r="B51" s="56"/>
      <c r="C51" s="15">
        <v>45932.0</v>
      </c>
      <c r="D51" s="16" t="s">
        <v>703</v>
      </c>
      <c r="E51" s="149">
        <v>100000.0</v>
      </c>
      <c r="F51" s="150"/>
      <c r="G51" s="96"/>
      <c r="H51" s="1">
        <v>4.0</v>
      </c>
    </row>
    <row r="52" ht="14.25" customHeight="1">
      <c r="B52" s="56"/>
      <c r="C52" s="15">
        <v>45932.0</v>
      </c>
      <c r="D52" s="16" t="s">
        <v>49</v>
      </c>
      <c r="E52" s="149">
        <v>60000.0</v>
      </c>
      <c r="F52" s="150"/>
      <c r="G52" s="96"/>
    </row>
    <row r="53" ht="14.25" customHeight="1">
      <c r="B53" s="56"/>
      <c r="C53" s="15">
        <v>45932.0</v>
      </c>
      <c r="D53" s="16" t="s">
        <v>27</v>
      </c>
      <c r="E53" s="149">
        <v>50000.0</v>
      </c>
      <c r="F53" s="150"/>
      <c r="G53" s="96"/>
    </row>
    <row r="54" ht="14.25" customHeight="1">
      <c r="B54" s="56"/>
      <c r="C54" s="15">
        <v>45932.0</v>
      </c>
      <c r="D54" s="16" t="s">
        <v>171</v>
      </c>
      <c r="E54" s="149">
        <v>100000.0</v>
      </c>
      <c r="F54" s="150"/>
      <c r="G54" s="42"/>
    </row>
    <row r="55" ht="14.25" customHeight="1">
      <c r="B55" s="56"/>
      <c r="C55" s="15">
        <v>45932.0</v>
      </c>
      <c r="D55" s="16" t="s">
        <v>277</v>
      </c>
      <c r="E55" s="149">
        <v>6000000.0</v>
      </c>
      <c r="F55" s="150"/>
      <c r="G55" s="174"/>
    </row>
    <row r="56" ht="14.25" customHeight="1">
      <c r="B56" s="56"/>
      <c r="C56" s="15">
        <v>45932.0</v>
      </c>
      <c r="D56" s="16" t="s">
        <v>626</v>
      </c>
      <c r="E56" s="149">
        <v>200000.0</v>
      </c>
      <c r="F56" s="150"/>
      <c r="G56" s="96"/>
    </row>
    <row r="57" ht="14.25" customHeight="1">
      <c r="B57" s="56"/>
      <c r="C57" s="15">
        <v>45932.0</v>
      </c>
      <c r="D57" s="16" t="s">
        <v>740</v>
      </c>
      <c r="E57" s="149">
        <v>88228.0</v>
      </c>
      <c r="F57" s="150"/>
      <c r="G57" s="42"/>
    </row>
    <row r="58" ht="14.25" customHeight="1">
      <c r="B58" s="56"/>
      <c r="C58" s="15">
        <v>45932.0</v>
      </c>
      <c r="D58" s="16" t="s">
        <v>961</v>
      </c>
      <c r="E58" s="149">
        <v>2000000.0</v>
      </c>
      <c r="F58" s="150"/>
      <c r="G58" s="43"/>
    </row>
    <row r="59" ht="14.25" customHeight="1">
      <c r="B59" s="56"/>
      <c r="C59" s="15">
        <v>45932.0</v>
      </c>
      <c r="D59" s="29" t="s">
        <v>133</v>
      </c>
      <c r="E59" s="148"/>
      <c r="F59" s="149">
        <v>3000000.0</v>
      </c>
      <c r="G59" s="96"/>
    </row>
    <row r="60" ht="14.25" customHeight="1">
      <c r="B60" s="56"/>
      <c r="C60" s="15">
        <v>45932.0</v>
      </c>
      <c r="D60" s="29" t="s">
        <v>219</v>
      </c>
      <c r="E60" s="148"/>
      <c r="F60" s="149">
        <v>3000000.0</v>
      </c>
      <c r="G60" s="96"/>
      <c r="H60" s="1">
        <v>5.0</v>
      </c>
      <c r="J60" s="119"/>
    </row>
    <row r="61" ht="14.25" customHeight="1">
      <c r="B61" s="56"/>
      <c r="C61" s="15">
        <v>45932.0</v>
      </c>
      <c r="D61" s="29" t="s">
        <v>568</v>
      </c>
      <c r="E61" s="148"/>
      <c r="F61" s="149">
        <v>1500000.0</v>
      </c>
      <c r="G61" s="96"/>
      <c r="J61" s="119"/>
    </row>
    <row r="62" ht="14.25" customHeight="1">
      <c r="B62" s="56"/>
      <c r="C62" s="15">
        <v>45932.0</v>
      </c>
      <c r="D62" s="29" t="s">
        <v>380</v>
      </c>
      <c r="E62" s="148"/>
      <c r="F62" s="149">
        <v>1500000.0</v>
      </c>
      <c r="G62" s="96"/>
      <c r="J62" s="119"/>
    </row>
    <row r="63" ht="14.25" customHeight="1">
      <c r="B63" s="56"/>
      <c r="C63" s="15">
        <v>45932.0</v>
      </c>
      <c r="D63" s="16" t="s">
        <v>792</v>
      </c>
      <c r="E63" s="149">
        <v>30000.0</v>
      </c>
      <c r="F63" s="150"/>
      <c r="G63" s="90" t="s">
        <v>46</v>
      </c>
      <c r="J63" s="119"/>
    </row>
    <row r="64" ht="14.25" customHeight="1">
      <c r="B64" s="56"/>
      <c r="C64" s="15">
        <v>45932.0</v>
      </c>
      <c r="D64" s="16" t="s">
        <v>99</v>
      </c>
      <c r="E64" s="149">
        <v>300000.0</v>
      </c>
      <c r="F64" s="150"/>
      <c r="G64" s="42"/>
      <c r="J64" s="119"/>
    </row>
    <row r="65" ht="14.25" customHeight="1">
      <c r="B65" s="56"/>
      <c r="C65" s="15">
        <v>45932.0</v>
      </c>
      <c r="D65" s="16" t="s">
        <v>537</v>
      </c>
      <c r="E65" s="149">
        <v>50000.0</v>
      </c>
      <c r="F65" s="150"/>
      <c r="G65" s="42"/>
      <c r="J65" s="119"/>
    </row>
    <row r="66" ht="14.25" customHeight="1">
      <c r="B66" s="56"/>
      <c r="C66" s="15">
        <v>45933.0</v>
      </c>
      <c r="D66" s="16" t="s">
        <v>81</v>
      </c>
      <c r="E66" s="149">
        <v>100000.0</v>
      </c>
      <c r="F66" s="150"/>
      <c r="G66" s="89"/>
      <c r="J66" s="119"/>
    </row>
    <row r="67" ht="14.25" customHeight="1">
      <c r="B67" s="56"/>
      <c r="C67" s="15">
        <v>45933.0</v>
      </c>
      <c r="D67" s="16" t="s">
        <v>63</v>
      </c>
      <c r="E67" s="149">
        <v>25000.0</v>
      </c>
      <c r="F67" s="150"/>
      <c r="G67" s="42"/>
      <c r="J67" s="119"/>
    </row>
    <row r="68" ht="14.25" customHeight="1">
      <c r="B68" s="56"/>
      <c r="C68" s="15">
        <v>45933.0</v>
      </c>
      <c r="D68" s="29" t="s">
        <v>893</v>
      </c>
      <c r="E68" s="149">
        <v>550000.0</v>
      </c>
      <c r="F68" s="150"/>
      <c r="G68" s="42"/>
      <c r="J68" s="119"/>
    </row>
    <row r="69" ht="14.25" customHeight="1">
      <c r="B69" s="56"/>
      <c r="C69" s="15">
        <v>45933.0</v>
      </c>
      <c r="D69" s="29" t="s">
        <v>471</v>
      </c>
      <c r="E69" s="149">
        <v>500000.0</v>
      </c>
      <c r="F69" s="150"/>
      <c r="G69" s="42"/>
      <c r="H69" s="1">
        <v>6.0</v>
      </c>
      <c r="J69" s="119"/>
    </row>
    <row r="70" ht="14.25" customHeight="1">
      <c r="B70" s="56"/>
      <c r="C70" s="15">
        <v>45933.0</v>
      </c>
      <c r="D70" s="29" t="s">
        <v>81</v>
      </c>
      <c r="E70" s="149">
        <v>100000.0</v>
      </c>
      <c r="F70" s="150"/>
      <c r="G70" s="42"/>
      <c r="J70" s="119"/>
    </row>
    <row r="71" ht="14.25" customHeight="1">
      <c r="B71" s="56"/>
      <c r="C71" s="15">
        <v>45933.0</v>
      </c>
      <c r="D71" s="29" t="s">
        <v>189</v>
      </c>
      <c r="E71" s="149">
        <v>100000.0</v>
      </c>
      <c r="F71" s="150"/>
      <c r="G71" s="44" t="s">
        <v>9</v>
      </c>
      <c r="J71" s="119"/>
    </row>
    <row r="72" ht="14.25" customHeight="1">
      <c r="B72" s="56"/>
      <c r="C72" s="15">
        <v>45933.0</v>
      </c>
      <c r="D72" s="29" t="s">
        <v>187</v>
      </c>
      <c r="E72" s="149">
        <v>125000.0</v>
      </c>
      <c r="F72" s="150"/>
      <c r="G72" s="45" t="s">
        <v>9</v>
      </c>
      <c r="J72" s="119"/>
    </row>
    <row r="73" ht="14.25" customHeight="1">
      <c r="B73" s="56"/>
      <c r="C73" s="15">
        <v>45933.0</v>
      </c>
      <c r="D73" s="29" t="s">
        <v>95</v>
      </c>
      <c r="E73" s="149">
        <v>200000.0</v>
      </c>
      <c r="F73" s="150"/>
      <c r="G73" s="44" t="s">
        <v>9</v>
      </c>
      <c r="J73" s="119"/>
    </row>
    <row r="74" ht="14.25" customHeight="1">
      <c r="B74" s="56"/>
      <c r="C74" s="15">
        <v>45933.0</v>
      </c>
      <c r="D74" s="29" t="s">
        <v>391</v>
      </c>
      <c r="E74" s="149">
        <v>20000.0</v>
      </c>
      <c r="F74" s="150"/>
      <c r="G74" s="42"/>
      <c r="J74" s="119"/>
    </row>
    <row r="75" ht="14.25" customHeight="1">
      <c r="B75" s="56"/>
      <c r="C75" s="15">
        <v>45933.0</v>
      </c>
      <c r="D75" s="29" t="s">
        <v>541</v>
      </c>
      <c r="E75" s="149">
        <v>100000.0</v>
      </c>
      <c r="F75" s="150"/>
      <c r="G75" s="169"/>
      <c r="J75" s="119"/>
    </row>
    <row r="76" ht="14.25" customHeight="1">
      <c r="B76" s="56"/>
      <c r="C76" s="15">
        <v>45933.0</v>
      </c>
      <c r="D76" s="29" t="s">
        <v>439</v>
      </c>
      <c r="E76" s="149">
        <v>600000.0</v>
      </c>
      <c r="F76" s="150"/>
      <c r="G76" s="44" t="s">
        <v>9</v>
      </c>
      <c r="J76" s="119"/>
    </row>
    <row r="77" ht="14.25" customHeight="1">
      <c r="B77" s="56"/>
      <c r="C77" s="15">
        <v>45933.0</v>
      </c>
      <c r="D77" s="29" t="s">
        <v>407</v>
      </c>
      <c r="E77" s="149">
        <v>1000000.0</v>
      </c>
      <c r="F77" s="150"/>
      <c r="G77" s="89"/>
      <c r="J77" s="119"/>
    </row>
    <row r="78" ht="14.25" customHeight="1">
      <c r="B78" s="56"/>
      <c r="C78" s="15">
        <v>45933.0</v>
      </c>
      <c r="D78" s="29" t="s">
        <v>709</v>
      </c>
      <c r="E78" s="149">
        <v>2000000.0</v>
      </c>
      <c r="F78" s="150"/>
      <c r="G78" s="169"/>
      <c r="J78" s="119"/>
    </row>
    <row r="79" ht="14.25" customHeight="1">
      <c r="B79" s="56"/>
      <c r="C79" s="15">
        <v>45933.0</v>
      </c>
      <c r="D79" s="29" t="s">
        <v>49</v>
      </c>
      <c r="E79" s="149">
        <v>60000.0</v>
      </c>
      <c r="F79" s="150"/>
      <c r="G79" s="89"/>
      <c r="J79" s="119"/>
    </row>
    <row r="80" ht="14.25" customHeight="1">
      <c r="B80" s="56"/>
      <c r="C80" s="15">
        <v>45933.0</v>
      </c>
      <c r="D80" s="29" t="s">
        <v>45</v>
      </c>
      <c r="E80" s="149">
        <v>500000.0</v>
      </c>
      <c r="F80" s="150"/>
      <c r="G80" s="44" t="s">
        <v>46</v>
      </c>
      <c r="H80" s="1">
        <v>7.0</v>
      </c>
      <c r="J80" s="119"/>
    </row>
    <row r="81" ht="14.25" customHeight="1">
      <c r="B81" s="56"/>
      <c r="C81" s="15">
        <v>45933.0</v>
      </c>
      <c r="D81" s="29" t="s">
        <v>325</v>
      </c>
      <c r="E81" s="149">
        <v>500000.0</v>
      </c>
      <c r="F81" s="150"/>
      <c r="G81" s="43"/>
      <c r="J81" s="119"/>
    </row>
    <row r="82" ht="14.25" customHeight="1">
      <c r="B82" s="56"/>
      <c r="C82" s="15">
        <v>45933.0</v>
      </c>
      <c r="D82" s="29" t="s">
        <v>27</v>
      </c>
      <c r="E82" s="149">
        <v>50000.0</v>
      </c>
      <c r="F82" s="150"/>
      <c r="G82" s="42"/>
      <c r="J82" s="119"/>
    </row>
    <row r="83" ht="14.25" customHeight="1">
      <c r="B83" s="56"/>
      <c r="C83" s="15">
        <v>45933.0</v>
      </c>
      <c r="D83" s="29" t="s">
        <v>58</v>
      </c>
      <c r="E83" s="149">
        <v>124974.0</v>
      </c>
      <c r="F83" s="148"/>
      <c r="G83" s="43"/>
      <c r="J83" s="119"/>
    </row>
    <row r="84" ht="14.25" customHeight="1">
      <c r="B84" s="56"/>
      <c r="C84" s="15">
        <v>45933.0</v>
      </c>
      <c r="D84" s="29" t="s">
        <v>101</v>
      </c>
      <c r="E84" s="149">
        <v>100000.0</v>
      </c>
      <c r="F84" s="148"/>
      <c r="G84" s="42"/>
      <c r="J84" s="119"/>
    </row>
    <row r="85" ht="14.25" customHeight="1">
      <c r="B85" s="56"/>
      <c r="C85" s="15">
        <v>45933.0</v>
      </c>
      <c r="D85" s="29" t="s">
        <v>44</v>
      </c>
      <c r="E85" s="149">
        <v>1500000.0</v>
      </c>
      <c r="F85" s="148"/>
      <c r="G85" s="44" t="s">
        <v>9</v>
      </c>
      <c r="J85" s="119"/>
    </row>
    <row r="86" ht="14.25" customHeight="1">
      <c r="B86" s="56"/>
      <c r="C86" s="15">
        <v>45933.0</v>
      </c>
      <c r="D86" s="29" t="s">
        <v>322</v>
      </c>
      <c r="E86" s="149">
        <v>1000000.0</v>
      </c>
      <c r="F86" s="148"/>
      <c r="G86" s="42"/>
      <c r="J86" s="119"/>
    </row>
    <row r="87" ht="14.25" customHeight="1">
      <c r="B87" s="56"/>
      <c r="C87" s="15">
        <v>45933.0</v>
      </c>
      <c r="D87" s="29" t="s">
        <v>803</v>
      </c>
      <c r="E87" s="149">
        <v>30000.0</v>
      </c>
      <c r="F87" s="148"/>
      <c r="G87" s="44" t="s">
        <v>9</v>
      </c>
      <c r="J87" s="119"/>
    </row>
    <row r="88" ht="14.25" customHeight="1">
      <c r="B88" s="56"/>
      <c r="C88" s="15">
        <v>45933.0</v>
      </c>
      <c r="D88" s="29" t="s">
        <v>51</v>
      </c>
      <c r="E88" s="149">
        <v>400000.0</v>
      </c>
      <c r="F88" s="148"/>
      <c r="G88" s="96"/>
      <c r="J88" s="119"/>
    </row>
    <row r="89" ht="14.25" customHeight="1">
      <c r="B89" s="56"/>
      <c r="C89" s="15">
        <v>45933.0</v>
      </c>
      <c r="D89" s="29" t="s">
        <v>196</v>
      </c>
      <c r="E89" s="149">
        <v>5000000.0</v>
      </c>
      <c r="F89" s="148"/>
      <c r="G89" s="42"/>
    </row>
    <row r="90" ht="14.25" customHeight="1">
      <c r="B90" s="56"/>
      <c r="C90" s="15">
        <v>45933.0</v>
      </c>
      <c r="D90" s="29" t="s">
        <v>146</v>
      </c>
      <c r="E90" s="149">
        <v>300000.0</v>
      </c>
      <c r="F90" s="148"/>
      <c r="G90" s="96"/>
    </row>
    <row r="91" ht="14.25" customHeight="1">
      <c r="B91" s="56"/>
      <c r="C91" s="15">
        <v>45933.0</v>
      </c>
      <c r="D91" s="29" t="s">
        <v>82</v>
      </c>
      <c r="E91" s="149">
        <v>300000.0</v>
      </c>
      <c r="F91" s="148"/>
      <c r="G91" s="42"/>
      <c r="H91" s="1">
        <v>8.0</v>
      </c>
    </row>
    <row r="92" ht="14.25" customHeight="1">
      <c r="B92" s="56"/>
      <c r="C92" s="15">
        <v>45933.0</v>
      </c>
      <c r="D92" s="29" t="s">
        <v>105</v>
      </c>
      <c r="E92" s="149">
        <v>1000000.0</v>
      </c>
      <c r="F92" s="148"/>
      <c r="G92" s="42"/>
    </row>
    <row r="93" ht="14.25" customHeight="1">
      <c r="B93" s="56"/>
      <c r="C93" s="15">
        <v>45933.0</v>
      </c>
      <c r="D93" s="29" t="s">
        <v>39</v>
      </c>
      <c r="E93" s="149">
        <v>200000.0</v>
      </c>
      <c r="F93" s="148"/>
      <c r="G93" s="89"/>
    </row>
    <row r="94" ht="14.25" customHeight="1">
      <c r="B94" s="56"/>
      <c r="C94" s="15">
        <v>45933.0</v>
      </c>
      <c r="D94" s="29" t="s">
        <v>139</v>
      </c>
      <c r="E94" s="149">
        <v>500000.0</v>
      </c>
      <c r="F94" s="148"/>
      <c r="G94" s="89"/>
    </row>
    <row r="95" ht="14.25" customHeight="1">
      <c r="B95" s="56"/>
      <c r="C95" s="15">
        <v>45933.0</v>
      </c>
      <c r="D95" s="29" t="s">
        <v>962</v>
      </c>
      <c r="E95" s="149">
        <v>200000.0</v>
      </c>
      <c r="F95" s="148"/>
      <c r="G95" s="90" t="s">
        <v>9</v>
      </c>
    </row>
    <row r="96" ht="14.25" customHeight="1">
      <c r="B96" s="56"/>
      <c r="C96" s="15">
        <v>45933.0</v>
      </c>
      <c r="D96" s="29" t="s">
        <v>181</v>
      </c>
      <c r="E96" s="149">
        <v>100000.0</v>
      </c>
      <c r="F96" s="150"/>
      <c r="G96" s="42"/>
    </row>
    <row r="97" ht="14.25" customHeight="1">
      <c r="B97" s="56"/>
      <c r="C97" s="15">
        <v>45933.0</v>
      </c>
      <c r="D97" s="29" t="s">
        <v>539</v>
      </c>
      <c r="E97" s="149">
        <v>400000.0</v>
      </c>
      <c r="F97" s="150"/>
      <c r="G97" s="42"/>
    </row>
    <row r="98" ht="14.25" customHeight="1">
      <c r="B98" s="56"/>
      <c r="C98" s="15">
        <v>45934.0</v>
      </c>
      <c r="D98" s="29" t="s">
        <v>963</v>
      </c>
      <c r="E98" s="149">
        <v>200000.0</v>
      </c>
      <c r="F98" s="150"/>
      <c r="G98" s="42"/>
    </row>
    <row r="99" ht="14.25" customHeight="1">
      <c r="B99" s="56"/>
      <c r="C99" s="15">
        <v>45934.0</v>
      </c>
      <c r="D99" s="29" t="s">
        <v>964</v>
      </c>
      <c r="E99" s="149">
        <v>25000.0</v>
      </c>
      <c r="F99" s="150"/>
      <c r="G99" s="42"/>
    </row>
    <row r="100" ht="14.25" customHeight="1">
      <c r="B100" s="56"/>
      <c r="C100" s="15">
        <v>45934.0</v>
      </c>
      <c r="D100" s="29" t="s">
        <v>91</v>
      </c>
      <c r="E100" s="149">
        <v>100000.0</v>
      </c>
      <c r="F100" s="150"/>
      <c r="G100" s="45" t="s">
        <v>9</v>
      </c>
    </row>
    <row r="101" ht="14.25" customHeight="1">
      <c r="B101" s="56"/>
      <c r="C101" s="15">
        <v>45934.0</v>
      </c>
      <c r="D101" s="29" t="s">
        <v>128</v>
      </c>
      <c r="E101" s="149">
        <v>300000.0</v>
      </c>
      <c r="F101" s="150"/>
      <c r="G101" s="89"/>
    </row>
    <row r="102" ht="14.25" customHeight="1">
      <c r="B102" s="56"/>
      <c r="C102" s="15">
        <v>45934.0</v>
      </c>
      <c r="D102" s="29" t="s">
        <v>711</v>
      </c>
      <c r="E102" s="149">
        <v>1000000.0</v>
      </c>
      <c r="F102" s="150"/>
      <c r="G102" s="42"/>
    </row>
    <row r="103" ht="14.25" customHeight="1">
      <c r="B103" s="56"/>
      <c r="C103" s="15">
        <v>45934.0</v>
      </c>
      <c r="D103" s="29" t="s">
        <v>27</v>
      </c>
      <c r="E103" s="149">
        <v>50000.0</v>
      </c>
      <c r="F103" s="150"/>
      <c r="G103" s="42"/>
      <c r="H103" s="1">
        <v>9.0</v>
      </c>
    </row>
    <row r="104" ht="14.25" customHeight="1">
      <c r="B104" s="56"/>
      <c r="C104" s="15">
        <v>45934.0</v>
      </c>
      <c r="D104" s="29" t="s">
        <v>223</v>
      </c>
      <c r="E104" s="149">
        <v>50000.0</v>
      </c>
      <c r="F104" s="150"/>
      <c r="G104" s="42"/>
    </row>
    <row r="105" ht="14.25" customHeight="1">
      <c r="B105" s="56"/>
      <c r="C105" s="15">
        <v>45934.0</v>
      </c>
      <c r="D105" s="29" t="s">
        <v>216</v>
      </c>
      <c r="E105" s="149">
        <v>300000.0</v>
      </c>
      <c r="F105" s="150"/>
      <c r="G105" s="42"/>
    </row>
    <row r="106" ht="14.25" customHeight="1">
      <c r="B106" s="56"/>
      <c r="C106" s="15">
        <v>45934.0</v>
      </c>
      <c r="D106" s="29" t="s">
        <v>643</v>
      </c>
      <c r="E106" s="148"/>
      <c r="F106" s="149">
        <v>106440.0</v>
      </c>
      <c r="G106" s="89"/>
    </row>
    <row r="107" ht="14.25" customHeight="1">
      <c r="B107" s="56"/>
      <c r="C107" s="15">
        <v>45934.0</v>
      </c>
      <c r="D107" s="29" t="s">
        <v>965</v>
      </c>
      <c r="E107" s="148"/>
      <c r="F107" s="149">
        <v>125100.0</v>
      </c>
      <c r="G107" s="96"/>
    </row>
    <row r="108" ht="14.25" customHeight="1">
      <c r="B108" s="56"/>
      <c r="C108" s="15">
        <v>45934.0</v>
      </c>
      <c r="D108" s="29" t="s">
        <v>966</v>
      </c>
      <c r="E108" s="148"/>
      <c r="F108" s="149">
        <v>1075000.0</v>
      </c>
      <c r="G108" s="175" t="s">
        <v>289</v>
      </c>
    </row>
    <row r="109" ht="14.25" customHeight="1">
      <c r="B109" s="56"/>
      <c r="C109" s="15">
        <v>45934.0</v>
      </c>
      <c r="D109" s="29" t="s">
        <v>967</v>
      </c>
      <c r="E109" s="148"/>
      <c r="F109" s="149">
        <v>100000.0</v>
      </c>
      <c r="G109" s="95" t="s">
        <v>289</v>
      </c>
    </row>
    <row r="110" ht="14.25" customHeight="1">
      <c r="B110" s="56"/>
      <c r="C110" s="15">
        <v>45934.0</v>
      </c>
      <c r="D110" s="29" t="s">
        <v>219</v>
      </c>
      <c r="E110" s="148"/>
      <c r="F110" s="149">
        <v>3000000.0</v>
      </c>
      <c r="G110" s="42"/>
    </row>
    <row r="111" ht="14.25" customHeight="1">
      <c r="B111" s="56"/>
      <c r="C111" s="15">
        <v>45934.0</v>
      </c>
      <c r="D111" s="29" t="s">
        <v>133</v>
      </c>
      <c r="E111" s="148"/>
      <c r="F111" s="149">
        <v>3000000.0</v>
      </c>
      <c r="G111" s="42"/>
    </row>
    <row r="112" ht="14.25" customHeight="1">
      <c r="B112" s="56"/>
      <c r="C112" s="15">
        <v>45934.0</v>
      </c>
      <c r="D112" s="29" t="s">
        <v>968</v>
      </c>
      <c r="E112" s="148"/>
      <c r="F112" s="149">
        <v>250000.0</v>
      </c>
      <c r="G112" s="44" t="s">
        <v>289</v>
      </c>
    </row>
    <row r="113" ht="14.25" customHeight="1">
      <c r="B113" s="56"/>
      <c r="C113" s="15">
        <v>45934.0</v>
      </c>
      <c r="D113" s="16" t="s">
        <v>378</v>
      </c>
      <c r="E113" s="148"/>
      <c r="F113" s="149">
        <v>1500000.0</v>
      </c>
      <c r="G113" s="89"/>
      <c r="H113" s="1">
        <v>10.0</v>
      </c>
    </row>
    <row r="114" ht="14.25" customHeight="1">
      <c r="B114" s="56"/>
      <c r="C114" s="15">
        <v>45934.0</v>
      </c>
      <c r="D114" s="16" t="s">
        <v>365</v>
      </c>
      <c r="E114" s="148"/>
      <c r="F114" s="149">
        <v>1500000.0</v>
      </c>
      <c r="G114" s="42"/>
    </row>
    <row r="115" ht="14.25" customHeight="1">
      <c r="B115" s="56"/>
      <c r="C115" s="15">
        <v>45934.0</v>
      </c>
      <c r="D115" s="29" t="s">
        <v>969</v>
      </c>
      <c r="E115" s="148"/>
      <c r="F115" s="149">
        <v>300000.0</v>
      </c>
      <c r="G115" s="44" t="s">
        <v>289</v>
      </c>
    </row>
    <row r="116" ht="14.25" customHeight="1">
      <c r="B116" s="56"/>
      <c r="C116" s="15">
        <v>45934.0</v>
      </c>
      <c r="D116" s="29" t="s">
        <v>318</v>
      </c>
      <c r="E116" s="149">
        <v>2500000.0</v>
      </c>
      <c r="F116" s="150"/>
      <c r="G116" s="42"/>
    </row>
    <row r="117" ht="14.25" customHeight="1">
      <c r="B117" s="56"/>
      <c r="C117" s="15">
        <v>45934.0</v>
      </c>
      <c r="D117" s="29" t="s">
        <v>408</v>
      </c>
      <c r="E117" s="149">
        <v>35000.0</v>
      </c>
      <c r="F117" s="150"/>
      <c r="G117" s="42"/>
    </row>
    <row r="118" ht="14.25" customHeight="1">
      <c r="B118" s="56"/>
      <c r="C118" s="15">
        <v>45934.0</v>
      </c>
      <c r="D118" s="29" t="s">
        <v>166</v>
      </c>
      <c r="E118" s="149">
        <v>1300000.0</v>
      </c>
      <c r="F118" s="150"/>
      <c r="G118" s="44" t="s">
        <v>9</v>
      </c>
    </row>
    <row r="119" ht="14.25" customHeight="1">
      <c r="B119" s="56"/>
      <c r="C119" s="15">
        <v>45934.0</v>
      </c>
      <c r="D119" s="29" t="s">
        <v>86</v>
      </c>
      <c r="E119" s="149">
        <v>1500000.0</v>
      </c>
      <c r="F119" s="150"/>
      <c r="G119" s="42"/>
    </row>
    <row r="120" ht="14.25" customHeight="1">
      <c r="B120" s="56"/>
      <c r="C120" s="15">
        <v>45935.0</v>
      </c>
      <c r="D120" s="29" t="s">
        <v>894</v>
      </c>
      <c r="E120" s="149">
        <v>100000.0</v>
      </c>
      <c r="F120" s="150"/>
      <c r="G120" s="96"/>
    </row>
    <row r="121" ht="14.25" customHeight="1">
      <c r="B121" s="56"/>
      <c r="C121" s="15">
        <v>45935.0</v>
      </c>
      <c r="D121" s="29" t="s">
        <v>970</v>
      </c>
      <c r="E121" s="149">
        <v>1000000.0</v>
      </c>
      <c r="F121" s="150"/>
      <c r="G121" s="176"/>
    </row>
    <row r="122" ht="14.25" customHeight="1">
      <c r="B122" s="56"/>
      <c r="C122" s="15">
        <v>45935.0</v>
      </c>
      <c r="D122" s="29" t="s">
        <v>160</v>
      </c>
      <c r="E122" s="149">
        <v>300000.0</v>
      </c>
      <c r="F122" s="150"/>
      <c r="G122" s="90" t="s">
        <v>161</v>
      </c>
    </row>
    <row r="123" ht="14.25" customHeight="1">
      <c r="B123" s="56"/>
      <c r="C123" s="15">
        <v>45935.0</v>
      </c>
      <c r="D123" s="29" t="s">
        <v>94</v>
      </c>
      <c r="E123" s="149">
        <v>25000.0</v>
      </c>
      <c r="F123" s="150"/>
      <c r="G123" s="42"/>
    </row>
    <row r="124" ht="14.25" customHeight="1">
      <c r="B124" s="56"/>
      <c r="C124" s="15">
        <v>45935.0</v>
      </c>
      <c r="D124" s="29" t="s">
        <v>324</v>
      </c>
      <c r="E124" s="149">
        <v>100000.0</v>
      </c>
      <c r="F124" s="150"/>
      <c r="G124" s="176"/>
    </row>
    <row r="125" ht="14.25" customHeight="1">
      <c r="B125" s="56"/>
      <c r="C125" s="15">
        <v>45935.0</v>
      </c>
      <c r="D125" s="29" t="s">
        <v>92</v>
      </c>
      <c r="E125" s="149">
        <v>100000.0</v>
      </c>
      <c r="F125" s="150"/>
      <c r="G125" s="42"/>
      <c r="H125" s="1">
        <v>11.0</v>
      </c>
    </row>
    <row r="126" ht="14.25" customHeight="1">
      <c r="B126" s="56"/>
      <c r="C126" s="15">
        <v>45935.0</v>
      </c>
      <c r="D126" s="29" t="s">
        <v>464</v>
      </c>
      <c r="E126" s="149">
        <v>100000.0</v>
      </c>
      <c r="F126" s="150"/>
      <c r="G126" s="96"/>
    </row>
    <row r="127" ht="14.25" customHeight="1">
      <c r="B127" s="56"/>
      <c r="C127" s="15">
        <v>45935.0</v>
      </c>
      <c r="D127" s="29" t="s">
        <v>172</v>
      </c>
      <c r="E127" s="149">
        <v>100000.0</v>
      </c>
      <c r="F127" s="150"/>
      <c r="G127" s="44" t="s">
        <v>9</v>
      </c>
    </row>
    <row r="128" ht="14.25" customHeight="1">
      <c r="B128" s="56"/>
      <c r="C128" s="15">
        <v>45935.0</v>
      </c>
      <c r="D128" s="29" t="s">
        <v>350</v>
      </c>
      <c r="E128" s="149">
        <v>100000.0</v>
      </c>
      <c r="F128" s="150"/>
      <c r="G128" s="90"/>
    </row>
    <row r="129" ht="14.25" customHeight="1">
      <c r="B129" s="56"/>
      <c r="C129" s="15">
        <v>45935.0</v>
      </c>
      <c r="D129" s="29" t="s">
        <v>971</v>
      </c>
      <c r="E129" s="149">
        <v>250000.0</v>
      </c>
      <c r="F129" s="150"/>
      <c r="G129" s="175" t="s">
        <v>9</v>
      </c>
    </row>
    <row r="130" ht="14.25" customHeight="1">
      <c r="B130" s="56"/>
      <c r="C130" s="15">
        <v>45935.0</v>
      </c>
      <c r="D130" s="29" t="s">
        <v>143</v>
      </c>
      <c r="E130" s="149">
        <v>500000.0</v>
      </c>
      <c r="F130" s="150"/>
      <c r="G130" s="44" t="s">
        <v>9</v>
      </c>
    </row>
    <row r="131" ht="14.25" customHeight="1">
      <c r="B131" s="56"/>
      <c r="C131" s="15">
        <v>45935.0</v>
      </c>
      <c r="D131" s="29" t="s">
        <v>740</v>
      </c>
      <c r="E131" s="149">
        <v>548129.0</v>
      </c>
      <c r="F131" s="150"/>
      <c r="G131" s="42"/>
    </row>
    <row r="132" ht="14.25" customHeight="1">
      <c r="B132" s="56"/>
      <c r="C132" s="15">
        <v>45935.0</v>
      </c>
      <c r="D132" s="29" t="s">
        <v>621</v>
      </c>
      <c r="E132" s="149">
        <v>1500000.0</v>
      </c>
      <c r="F132" s="150"/>
      <c r="G132" s="89"/>
    </row>
    <row r="133" ht="14.25" customHeight="1">
      <c r="B133" s="56"/>
      <c r="C133" s="15">
        <v>45935.0</v>
      </c>
      <c r="D133" s="29" t="s">
        <v>408</v>
      </c>
      <c r="E133" s="149">
        <v>35000.0</v>
      </c>
      <c r="F133" s="150"/>
      <c r="G133" s="42"/>
    </row>
    <row r="134" ht="14.25" customHeight="1">
      <c r="B134" s="56"/>
      <c r="C134" s="15">
        <v>45935.0</v>
      </c>
      <c r="D134" s="29" t="s">
        <v>780</v>
      </c>
      <c r="E134" s="149">
        <v>100000.0</v>
      </c>
      <c r="F134" s="150"/>
      <c r="G134" s="42"/>
    </row>
    <row r="135" ht="14.25" customHeight="1">
      <c r="B135" s="56"/>
      <c r="C135" s="15">
        <v>45935.0</v>
      </c>
      <c r="D135" s="29" t="s">
        <v>27</v>
      </c>
      <c r="E135" s="149">
        <v>100000.0</v>
      </c>
      <c r="F135" s="150"/>
      <c r="G135" s="42"/>
    </row>
    <row r="136" ht="14.25" customHeight="1">
      <c r="B136" s="56"/>
      <c r="C136" s="15">
        <v>45935.0</v>
      </c>
      <c r="D136" s="29" t="s">
        <v>540</v>
      </c>
      <c r="E136" s="149">
        <v>100000.0</v>
      </c>
      <c r="F136" s="150"/>
      <c r="G136" s="42"/>
    </row>
    <row r="137" ht="14.25" customHeight="1">
      <c r="B137" s="56"/>
      <c r="C137" s="15">
        <v>45935.0</v>
      </c>
      <c r="D137" s="29" t="s">
        <v>782</v>
      </c>
      <c r="E137" s="149">
        <v>1000000.0</v>
      </c>
      <c r="F137" s="150"/>
      <c r="G137" s="44" t="s">
        <v>9</v>
      </c>
      <c r="H137" s="1">
        <v>12.0</v>
      </c>
    </row>
    <row r="138" ht="14.25" customHeight="1">
      <c r="B138" s="56"/>
      <c r="C138" s="15">
        <v>45935.0</v>
      </c>
      <c r="D138" s="29" t="s">
        <v>265</v>
      </c>
      <c r="E138" s="149">
        <v>12000.0</v>
      </c>
      <c r="F138" s="150"/>
      <c r="G138" s="42"/>
    </row>
    <row r="139" ht="14.25" customHeight="1">
      <c r="B139" s="56"/>
      <c r="C139" s="15">
        <v>45935.0</v>
      </c>
      <c r="D139" s="29" t="s">
        <v>47</v>
      </c>
      <c r="E139" s="149">
        <v>300000.0</v>
      </c>
      <c r="F139" s="150"/>
      <c r="G139" s="44" t="s">
        <v>9</v>
      </c>
    </row>
    <row r="140" ht="14.25" customHeight="1">
      <c r="B140" s="56"/>
      <c r="C140" s="15">
        <v>45935.0</v>
      </c>
      <c r="D140" s="29" t="s">
        <v>21</v>
      </c>
      <c r="E140" s="149">
        <v>25000.0</v>
      </c>
      <c r="F140" s="150"/>
      <c r="G140" s="42"/>
    </row>
    <row r="141" ht="14.25" customHeight="1">
      <c r="B141" s="56"/>
      <c r="C141" s="15">
        <v>45935.0</v>
      </c>
      <c r="D141" s="29" t="s">
        <v>567</v>
      </c>
      <c r="E141" s="149">
        <v>100000.0</v>
      </c>
      <c r="F141" s="150"/>
      <c r="G141" s="44" t="s">
        <v>60</v>
      </c>
    </row>
    <row r="142" ht="14.25" customHeight="1">
      <c r="B142" s="56"/>
      <c r="C142" s="15">
        <v>45935.0</v>
      </c>
      <c r="D142" s="29" t="s">
        <v>376</v>
      </c>
      <c r="E142" s="149">
        <v>50000.0</v>
      </c>
      <c r="F142" s="150"/>
      <c r="G142" s="90" t="s">
        <v>9</v>
      </c>
    </row>
    <row r="143" ht="14.25" customHeight="1">
      <c r="B143" s="56"/>
      <c r="C143" s="15">
        <v>45936.0</v>
      </c>
      <c r="D143" s="29" t="s">
        <v>64</v>
      </c>
      <c r="E143" s="149">
        <v>50000.0</v>
      </c>
      <c r="F143" s="150"/>
      <c r="G143" s="42"/>
    </row>
    <row r="144" ht="14.25" customHeight="1">
      <c r="B144" s="56"/>
      <c r="C144" s="15">
        <v>45936.0</v>
      </c>
      <c r="D144" s="29" t="s">
        <v>972</v>
      </c>
      <c r="E144" s="149">
        <v>97000.0</v>
      </c>
      <c r="F144" s="150"/>
      <c r="G144" s="89"/>
    </row>
    <row r="145" ht="14.25" customHeight="1">
      <c r="B145" s="56"/>
      <c r="C145" s="15">
        <v>45936.0</v>
      </c>
      <c r="D145" s="29" t="s">
        <v>84</v>
      </c>
      <c r="E145" s="149">
        <v>100000.0</v>
      </c>
      <c r="F145" s="150"/>
      <c r="G145" s="42"/>
    </row>
    <row r="146" ht="14.25" customHeight="1">
      <c r="B146" s="56"/>
      <c r="C146" s="15">
        <v>45936.0</v>
      </c>
      <c r="D146" s="29" t="s">
        <v>391</v>
      </c>
      <c r="E146" s="149">
        <v>20000.0</v>
      </c>
      <c r="F146" s="150"/>
      <c r="G146" s="42"/>
    </row>
    <row r="147" ht="14.25" customHeight="1">
      <c r="B147" s="56"/>
      <c r="C147" s="15">
        <v>45936.0</v>
      </c>
      <c r="D147" s="29" t="s">
        <v>324</v>
      </c>
      <c r="E147" s="149">
        <v>100000.0</v>
      </c>
      <c r="F147" s="150"/>
      <c r="G147" s="42"/>
      <c r="H147" s="1">
        <v>13.0</v>
      </c>
    </row>
    <row r="148" ht="14.25" customHeight="1">
      <c r="B148" s="56"/>
      <c r="C148" s="15">
        <v>45936.0</v>
      </c>
      <c r="D148" s="29" t="s">
        <v>49</v>
      </c>
      <c r="E148" s="149">
        <v>60000.0</v>
      </c>
      <c r="F148" s="148"/>
      <c r="G148" s="42"/>
    </row>
    <row r="149" ht="14.25" customHeight="1">
      <c r="B149" s="56"/>
      <c r="C149" s="15">
        <v>45936.0</v>
      </c>
      <c r="D149" s="29" t="s">
        <v>447</v>
      </c>
      <c r="E149" s="149">
        <v>250000.0</v>
      </c>
      <c r="F149" s="148"/>
      <c r="G149" s="89"/>
    </row>
    <row r="150" ht="14.25" customHeight="1">
      <c r="B150" s="56"/>
      <c r="C150" s="15">
        <v>45936.0</v>
      </c>
      <c r="D150" s="29" t="s">
        <v>441</v>
      </c>
      <c r="E150" s="149">
        <v>100000.0</v>
      </c>
      <c r="F150" s="148"/>
      <c r="G150" s="42"/>
    </row>
    <row r="151" ht="14.25" customHeight="1">
      <c r="B151" s="56"/>
      <c r="C151" s="15">
        <v>45936.0</v>
      </c>
      <c r="D151" s="29" t="s">
        <v>27</v>
      </c>
      <c r="E151" s="149">
        <v>50000.0</v>
      </c>
      <c r="F151" s="148"/>
      <c r="G151" s="42"/>
    </row>
    <row r="152" ht="14.25" customHeight="1">
      <c r="B152" s="56"/>
      <c r="C152" s="15">
        <v>45936.0</v>
      </c>
      <c r="D152" s="29" t="s">
        <v>842</v>
      </c>
      <c r="E152" s="149">
        <v>100000.0</v>
      </c>
      <c r="F152" s="148"/>
      <c r="G152" s="42"/>
    </row>
    <row r="153" ht="14.25" customHeight="1">
      <c r="B153" s="56"/>
      <c r="C153" s="15">
        <v>45936.0</v>
      </c>
      <c r="D153" s="29" t="s">
        <v>15</v>
      </c>
      <c r="E153" s="149">
        <v>160000.0</v>
      </c>
      <c r="F153" s="148"/>
      <c r="G153" s="89"/>
    </row>
    <row r="154" ht="14.25" customHeight="1">
      <c r="B154" s="56"/>
      <c r="C154" s="15">
        <v>45936.0</v>
      </c>
      <c r="D154" s="29" t="s">
        <v>111</v>
      </c>
      <c r="E154" s="149">
        <v>50000.0</v>
      </c>
      <c r="F154" s="148"/>
      <c r="G154" s="42"/>
    </row>
    <row r="155" ht="14.25" customHeight="1">
      <c r="B155" s="56"/>
      <c r="C155" s="15">
        <v>45936.0</v>
      </c>
      <c r="D155" s="29" t="s">
        <v>62</v>
      </c>
      <c r="E155" s="149">
        <v>211073.0</v>
      </c>
      <c r="F155" s="148"/>
      <c r="G155" s="176"/>
      <c r="H155" s="1">
        <v>14.0</v>
      </c>
    </row>
    <row r="156" ht="14.25" customHeight="1">
      <c r="B156" s="56"/>
      <c r="C156" s="15">
        <v>45936.0</v>
      </c>
      <c r="D156" s="29" t="s">
        <v>268</v>
      </c>
      <c r="E156" s="149">
        <v>50000.0</v>
      </c>
      <c r="F156" s="148"/>
      <c r="G156" s="42"/>
    </row>
    <row r="157" ht="14.25" customHeight="1">
      <c r="B157" s="56"/>
      <c r="C157" s="15">
        <v>45936.0</v>
      </c>
      <c r="D157" s="29" t="s">
        <v>263</v>
      </c>
      <c r="E157" s="149">
        <v>5000000.0</v>
      </c>
      <c r="F157" s="148"/>
      <c r="G157" s="90" t="s">
        <v>9</v>
      </c>
    </row>
    <row r="158" ht="14.25" customHeight="1">
      <c r="B158" s="56"/>
      <c r="C158" s="15">
        <v>45936.0</v>
      </c>
      <c r="D158" s="16" t="s">
        <v>145</v>
      </c>
      <c r="E158" s="149">
        <v>220000.0</v>
      </c>
      <c r="F158" s="148"/>
      <c r="G158" s="90" t="s">
        <v>9</v>
      </c>
    </row>
    <row r="159" ht="14.25" customHeight="1">
      <c r="B159" s="56"/>
      <c r="C159" s="15">
        <v>45936.0</v>
      </c>
      <c r="D159" s="29" t="s">
        <v>57</v>
      </c>
      <c r="E159" s="149">
        <v>50000.0</v>
      </c>
      <c r="F159" s="150"/>
      <c r="G159" s="42"/>
    </row>
    <row r="160" ht="14.25" customHeight="1">
      <c r="B160" s="56"/>
      <c r="C160" s="15">
        <v>45936.0</v>
      </c>
      <c r="D160" s="29" t="s">
        <v>127</v>
      </c>
      <c r="E160" s="149">
        <v>100000.0</v>
      </c>
      <c r="F160" s="150"/>
      <c r="G160" s="89"/>
    </row>
    <row r="161" ht="14.25" customHeight="1">
      <c r="B161" s="56"/>
      <c r="C161" s="15">
        <v>45936.0</v>
      </c>
      <c r="D161" s="29" t="s">
        <v>740</v>
      </c>
      <c r="E161" s="149">
        <v>82882.0</v>
      </c>
      <c r="F161" s="150"/>
      <c r="G161" s="89"/>
    </row>
    <row r="162" ht="14.25" customHeight="1">
      <c r="B162" s="56"/>
      <c r="C162" s="15">
        <v>45936.0</v>
      </c>
      <c r="D162" s="29" t="s">
        <v>13</v>
      </c>
      <c r="E162" s="149">
        <v>100002.0</v>
      </c>
      <c r="F162" s="150"/>
      <c r="G162" s="90" t="s">
        <v>9</v>
      </c>
    </row>
    <row r="163" ht="14.25" customHeight="1">
      <c r="B163" s="56"/>
      <c r="C163" s="15">
        <v>45937.0</v>
      </c>
      <c r="D163" s="29" t="s">
        <v>10</v>
      </c>
      <c r="E163" s="149">
        <v>10000.0</v>
      </c>
      <c r="F163" s="150"/>
      <c r="G163" s="89"/>
    </row>
    <row r="164" ht="14.25" customHeight="1">
      <c r="B164" s="56"/>
      <c r="C164" s="15">
        <v>45937.0</v>
      </c>
      <c r="D164" s="29" t="s">
        <v>391</v>
      </c>
      <c r="E164" s="149">
        <v>20000.0</v>
      </c>
      <c r="F164" s="150"/>
      <c r="G164" s="89"/>
    </row>
    <row r="165" ht="14.25" customHeight="1">
      <c r="B165" s="56"/>
      <c r="C165" s="15">
        <v>45937.0</v>
      </c>
      <c r="D165" s="29" t="s">
        <v>189</v>
      </c>
      <c r="E165" s="149">
        <v>100000.0</v>
      </c>
      <c r="F165" s="150"/>
      <c r="G165" s="90" t="s">
        <v>9</v>
      </c>
      <c r="H165" s="1">
        <v>15.0</v>
      </c>
    </row>
    <row r="166" ht="14.25" customHeight="1">
      <c r="B166" s="56"/>
      <c r="C166" s="15">
        <v>45937.0</v>
      </c>
      <c r="D166" s="29" t="s">
        <v>27</v>
      </c>
      <c r="E166" s="149">
        <v>50000.0</v>
      </c>
      <c r="F166" s="150"/>
      <c r="G166" s="89"/>
    </row>
    <row r="167" ht="14.25" customHeight="1">
      <c r="B167" s="56"/>
      <c r="C167" s="15">
        <v>45937.0</v>
      </c>
      <c r="D167" s="29" t="s">
        <v>740</v>
      </c>
      <c r="E167" s="149">
        <v>88282.0</v>
      </c>
      <c r="F167" s="150"/>
      <c r="G167" s="89"/>
    </row>
    <row r="168" ht="14.25" customHeight="1">
      <c r="B168" s="56"/>
      <c r="C168" s="15">
        <v>45937.0</v>
      </c>
      <c r="D168" s="29" t="s">
        <v>112</v>
      </c>
      <c r="E168" s="149">
        <v>50000.0</v>
      </c>
      <c r="F168" s="150"/>
      <c r="G168" s="89"/>
    </row>
    <row r="169" ht="14.25" customHeight="1">
      <c r="B169" s="56"/>
      <c r="C169" s="15">
        <v>45937.0</v>
      </c>
      <c r="D169" s="29" t="s">
        <v>247</v>
      </c>
      <c r="E169" s="149">
        <v>200000.0</v>
      </c>
      <c r="F169" s="150"/>
      <c r="G169" s="89"/>
    </row>
    <row r="170" ht="14.25" customHeight="1">
      <c r="B170" s="56"/>
      <c r="C170" s="15">
        <v>45937.0</v>
      </c>
      <c r="D170" s="16" t="s">
        <v>366</v>
      </c>
      <c r="E170" s="148"/>
      <c r="F170" s="149">
        <v>1500000.0</v>
      </c>
      <c r="G170" s="89"/>
    </row>
    <row r="171" ht="14.25" customHeight="1">
      <c r="B171" s="56"/>
      <c r="C171" s="15">
        <v>45937.0</v>
      </c>
      <c r="D171" s="16" t="s">
        <v>367</v>
      </c>
      <c r="E171" s="148"/>
      <c r="F171" s="149">
        <v>1500000.0</v>
      </c>
      <c r="G171" s="89"/>
    </row>
    <row r="172" ht="14.25" customHeight="1">
      <c r="B172" s="56"/>
      <c r="C172" s="15">
        <v>45937.0</v>
      </c>
      <c r="D172" s="29" t="s">
        <v>219</v>
      </c>
      <c r="E172" s="148"/>
      <c r="F172" s="149">
        <v>3000000.0</v>
      </c>
      <c r="G172" s="89"/>
    </row>
    <row r="173" ht="14.25" customHeight="1">
      <c r="B173" s="56"/>
      <c r="C173" s="15">
        <v>45937.0</v>
      </c>
      <c r="D173" s="29" t="s">
        <v>133</v>
      </c>
      <c r="E173" s="148"/>
      <c r="F173" s="149">
        <v>3000000.0</v>
      </c>
      <c r="G173" s="89"/>
    </row>
    <row r="174" ht="14.25" customHeight="1">
      <c r="B174" s="56"/>
      <c r="C174" s="15">
        <v>45937.0</v>
      </c>
      <c r="D174" s="29" t="s">
        <v>973</v>
      </c>
      <c r="E174" s="148"/>
      <c r="F174" s="149">
        <v>503200.0</v>
      </c>
      <c r="G174" s="42"/>
    </row>
    <row r="175" ht="14.25" customHeight="1">
      <c r="B175" s="56"/>
      <c r="C175" s="15">
        <v>45937.0</v>
      </c>
      <c r="D175" s="29" t="s">
        <v>974</v>
      </c>
      <c r="E175" s="148"/>
      <c r="F175" s="149">
        <v>5000000.0</v>
      </c>
    </row>
    <row r="176" ht="14.25" customHeight="1">
      <c r="B176" s="56"/>
      <c r="C176" s="15">
        <v>45937.0</v>
      </c>
      <c r="D176" s="29" t="s">
        <v>975</v>
      </c>
      <c r="E176" s="149">
        <v>100000.0</v>
      </c>
      <c r="F176" s="150"/>
      <c r="H176" s="1">
        <v>16.0</v>
      </c>
    </row>
    <row r="177" ht="14.25" customHeight="1">
      <c r="B177" s="56"/>
      <c r="C177" s="15">
        <v>45937.0</v>
      </c>
      <c r="D177" s="29" t="s">
        <v>209</v>
      </c>
      <c r="E177" s="149">
        <v>50000.0</v>
      </c>
      <c r="F177" s="150"/>
      <c r="G177" s="1"/>
    </row>
    <row r="178" ht="14.25" customHeight="1">
      <c r="B178" s="56"/>
      <c r="C178" s="15">
        <v>45938.0</v>
      </c>
      <c r="D178" s="29" t="s">
        <v>976</v>
      </c>
      <c r="E178" s="149">
        <v>500000.0</v>
      </c>
      <c r="F178" s="150"/>
      <c r="G178" s="3" t="s">
        <v>9</v>
      </c>
    </row>
    <row r="179" ht="14.25" customHeight="1">
      <c r="B179" s="56"/>
      <c r="C179" s="15">
        <v>45938.0</v>
      </c>
      <c r="D179" s="29" t="s">
        <v>396</v>
      </c>
      <c r="E179" s="149">
        <v>500777.0</v>
      </c>
      <c r="F179" s="150"/>
      <c r="G179" s="3" t="s">
        <v>798</v>
      </c>
    </row>
    <row r="180" ht="14.25" customHeight="1">
      <c r="B180" s="56"/>
      <c r="C180" s="15">
        <v>45938.0</v>
      </c>
      <c r="D180" s="29" t="s">
        <v>172</v>
      </c>
      <c r="E180" s="149">
        <v>120000.0</v>
      </c>
      <c r="F180" s="150"/>
      <c r="G180" s="3" t="s">
        <v>9</v>
      </c>
    </row>
    <row r="181" ht="14.25" customHeight="1">
      <c r="B181" s="56"/>
      <c r="C181" s="15">
        <v>45938.0</v>
      </c>
      <c r="D181" s="29" t="s">
        <v>391</v>
      </c>
      <c r="E181" s="149">
        <v>20000.0</v>
      </c>
      <c r="F181" s="150"/>
      <c r="G181" s="1"/>
    </row>
    <row r="182" ht="14.25" customHeight="1">
      <c r="B182" s="56"/>
      <c r="C182" s="15">
        <v>45938.0</v>
      </c>
      <c r="D182" s="29" t="s">
        <v>49</v>
      </c>
      <c r="E182" s="149">
        <v>60000.0</v>
      </c>
      <c r="F182" s="150"/>
      <c r="G182" s="1"/>
    </row>
    <row r="183" ht="14.25" customHeight="1">
      <c r="B183" s="56"/>
      <c r="C183" s="15">
        <v>45938.0</v>
      </c>
      <c r="D183" s="29" t="s">
        <v>192</v>
      </c>
      <c r="E183" s="149">
        <v>300000.0</v>
      </c>
      <c r="F183" s="150"/>
      <c r="G183" s="1"/>
    </row>
    <row r="184" ht="14.25" customHeight="1">
      <c r="B184" s="56"/>
      <c r="C184" s="15">
        <v>45938.0</v>
      </c>
      <c r="D184" s="29" t="s">
        <v>408</v>
      </c>
      <c r="E184" s="149">
        <v>30000.0</v>
      </c>
      <c r="F184" s="150"/>
      <c r="G184" s="1"/>
    </row>
    <row r="185" ht="14.25" customHeight="1">
      <c r="B185" s="56"/>
      <c r="C185" s="15">
        <v>45938.0</v>
      </c>
      <c r="D185" s="29" t="s">
        <v>27</v>
      </c>
      <c r="E185" s="149">
        <v>50000.0</v>
      </c>
      <c r="F185" s="150"/>
      <c r="G185" s="1"/>
      <c r="J185" s="119"/>
    </row>
    <row r="186" ht="14.25" customHeight="1">
      <c r="B186" s="56"/>
      <c r="C186" s="15">
        <v>45938.0</v>
      </c>
      <c r="D186" s="29" t="s">
        <v>693</v>
      </c>
      <c r="E186" s="149">
        <v>150000.0</v>
      </c>
      <c r="F186" s="150"/>
      <c r="G186" s="1"/>
      <c r="J186" s="119"/>
    </row>
    <row r="187" ht="14.25" customHeight="1">
      <c r="B187" s="56"/>
      <c r="C187" s="15">
        <v>45938.0</v>
      </c>
      <c r="D187" s="29" t="s">
        <v>85</v>
      </c>
      <c r="E187" s="149">
        <v>550000.0</v>
      </c>
      <c r="F187" s="150"/>
      <c r="G187" s="1"/>
      <c r="J187" s="119"/>
    </row>
    <row r="188" ht="14.25" customHeight="1">
      <c r="B188" s="56"/>
      <c r="C188" s="15">
        <v>45938.0</v>
      </c>
      <c r="D188" s="29" t="s">
        <v>605</v>
      </c>
      <c r="E188" s="149">
        <v>100000.0</v>
      </c>
      <c r="F188" s="150"/>
      <c r="G188" s="1"/>
      <c r="H188" s="1">
        <v>17.0</v>
      </c>
      <c r="J188" s="119"/>
    </row>
    <row r="189" ht="14.25" customHeight="1">
      <c r="B189" s="56"/>
      <c r="C189" s="15">
        <v>45938.0</v>
      </c>
      <c r="D189" s="29" t="s">
        <v>358</v>
      </c>
      <c r="E189" s="149">
        <v>1000000.0</v>
      </c>
      <c r="F189" s="150"/>
      <c r="G189" s="1"/>
      <c r="J189" s="119"/>
    </row>
    <row r="190" ht="14.25" customHeight="1">
      <c r="B190" s="56"/>
      <c r="C190" s="15">
        <v>45938.0</v>
      </c>
      <c r="D190" s="29" t="s">
        <v>532</v>
      </c>
      <c r="E190" s="149">
        <v>1000000.0</v>
      </c>
      <c r="F190" s="150"/>
      <c r="G190" s="1"/>
      <c r="J190" s="119"/>
    </row>
    <row r="191" ht="14.25" customHeight="1">
      <c r="B191" s="56"/>
      <c r="C191" s="15">
        <v>45938.0</v>
      </c>
      <c r="D191" s="29" t="s">
        <v>14</v>
      </c>
      <c r="E191" s="149">
        <v>25000.0</v>
      </c>
      <c r="F191" s="150"/>
      <c r="G191" s="1"/>
      <c r="J191" s="119"/>
    </row>
    <row r="192" ht="14.25" customHeight="1">
      <c r="B192" s="56"/>
      <c r="C192" s="15">
        <v>45938.0</v>
      </c>
      <c r="D192" s="29" t="s">
        <v>23</v>
      </c>
      <c r="E192" s="149">
        <v>50000.0</v>
      </c>
      <c r="F192" s="150"/>
      <c r="G192" s="1"/>
      <c r="J192" s="119"/>
    </row>
    <row r="193" ht="14.25" customHeight="1">
      <c r="B193" s="56"/>
      <c r="C193" s="15">
        <v>45938.0</v>
      </c>
      <c r="D193" s="29" t="s">
        <v>346</v>
      </c>
      <c r="E193" s="149">
        <v>50000.0</v>
      </c>
      <c r="F193" s="150"/>
      <c r="G193" s="1"/>
      <c r="J193" s="119"/>
    </row>
    <row r="194" ht="14.25" customHeight="1">
      <c r="B194" s="56"/>
      <c r="C194" s="15">
        <v>45939.0</v>
      </c>
      <c r="D194" s="29" t="s">
        <v>977</v>
      </c>
      <c r="E194" s="149">
        <v>100000.0</v>
      </c>
      <c r="F194" s="150"/>
      <c r="G194" s="1"/>
      <c r="J194" s="119"/>
    </row>
    <row r="195" ht="14.25" customHeight="1">
      <c r="B195" s="56"/>
      <c r="C195" s="15">
        <v>45939.0</v>
      </c>
      <c r="D195" s="29" t="s">
        <v>391</v>
      </c>
      <c r="E195" s="149">
        <v>20000.0</v>
      </c>
      <c r="F195" s="150"/>
      <c r="G195" s="1"/>
      <c r="J195" s="119"/>
    </row>
    <row r="196" ht="14.25" customHeight="1">
      <c r="B196" s="56"/>
      <c r="C196" s="15">
        <v>45939.0</v>
      </c>
      <c r="D196" s="29" t="s">
        <v>978</v>
      </c>
      <c r="E196" s="149">
        <v>3000000.0</v>
      </c>
      <c r="F196" s="150"/>
      <c r="G196" s="1"/>
      <c r="J196" s="119"/>
    </row>
    <row r="197" ht="14.25" customHeight="1">
      <c r="B197" s="56"/>
      <c r="C197" s="15">
        <v>45939.0</v>
      </c>
      <c r="D197" s="29" t="s">
        <v>27</v>
      </c>
      <c r="E197" s="149">
        <v>50000.0</v>
      </c>
      <c r="F197" s="150"/>
      <c r="G197" s="1"/>
      <c r="J197" s="119"/>
    </row>
    <row r="198" ht="14.25" customHeight="1">
      <c r="B198" s="56"/>
      <c r="C198" s="15">
        <v>45939.0</v>
      </c>
      <c r="D198" s="29" t="s">
        <v>787</v>
      </c>
      <c r="E198" s="149">
        <v>100000.0</v>
      </c>
      <c r="F198" s="150"/>
      <c r="G198" s="3"/>
      <c r="J198" s="119"/>
    </row>
    <row r="199" ht="14.25" customHeight="1">
      <c r="B199" s="56"/>
      <c r="C199" s="15">
        <v>45939.0</v>
      </c>
      <c r="D199" s="29" t="s">
        <v>118</v>
      </c>
      <c r="E199" s="149">
        <v>2500000.0</v>
      </c>
      <c r="F199" s="150"/>
      <c r="G199" s="3" t="s">
        <v>119</v>
      </c>
      <c r="J199" s="119"/>
    </row>
    <row r="200" ht="14.25" customHeight="1">
      <c r="B200" s="56"/>
      <c r="C200" s="15">
        <v>45939.0</v>
      </c>
      <c r="D200" s="29" t="s">
        <v>979</v>
      </c>
      <c r="E200" s="149">
        <v>100000.0</v>
      </c>
      <c r="F200" s="150"/>
      <c r="G200" s="1"/>
      <c r="H200" s="1">
        <v>18.0</v>
      </c>
      <c r="J200" s="119"/>
    </row>
    <row r="201" ht="14.25" customHeight="1">
      <c r="B201" s="56"/>
      <c r="C201" s="15">
        <v>45939.0</v>
      </c>
      <c r="D201" s="29" t="s">
        <v>225</v>
      </c>
      <c r="E201" s="149">
        <v>50000.0</v>
      </c>
      <c r="F201" s="150"/>
      <c r="G201" s="1"/>
      <c r="J201" s="119"/>
    </row>
    <row r="202" ht="14.25" customHeight="1">
      <c r="B202" s="56"/>
      <c r="C202" s="15">
        <v>45939.0</v>
      </c>
      <c r="D202" s="29" t="s">
        <v>980</v>
      </c>
      <c r="E202" s="149">
        <v>10000.0</v>
      </c>
      <c r="F202" s="150"/>
      <c r="G202" s="1"/>
      <c r="J202" s="119"/>
    </row>
    <row r="203" ht="14.25" customHeight="1">
      <c r="B203" s="56"/>
      <c r="C203" s="15">
        <v>45939.0</v>
      </c>
      <c r="D203" s="29" t="s">
        <v>981</v>
      </c>
      <c r="E203" s="148"/>
      <c r="F203" s="149">
        <v>350000.0</v>
      </c>
      <c r="G203" s="3" t="s">
        <v>289</v>
      </c>
      <c r="J203" s="119"/>
    </row>
    <row r="204" ht="14.25" customHeight="1">
      <c r="B204" s="56"/>
      <c r="C204" s="15">
        <v>45939.0</v>
      </c>
      <c r="D204" s="29" t="s">
        <v>393</v>
      </c>
      <c r="E204" s="148"/>
      <c r="F204" s="149">
        <v>1500000.0</v>
      </c>
      <c r="G204" s="1"/>
      <c r="J204" s="119"/>
    </row>
    <row r="205" ht="14.25" customHeight="1">
      <c r="B205" s="56"/>
      <c r="C205" s="15">
        <v>45939.0</v>
      </c>
      <c r="D205" s="29" t="s">
        <v>377</v>
      </c>
      <c r="E205" s="148"/>
      <c r="F205" s="149">
        <v>1500000.0</v>
      </c>
      <c r="G205" s="1"/>
      <c r="J205" s="119"/>
    </row>
    <row r="206" ht="14.25" customHeight="1">
      <c r="B206" s="56"/>
      <c r="C206" s="15">
        <v>45939.0</v>
      </c>
      <c r="D206" s="29" t="s">
        <v>219</v>
      </c>
      <c r="E206" s="148"/>
      <c r="F206" s="149">
        <v>3000000.0</v>
      </c>
      <c r="G206" s="1"/>
      <c r="J206" s="119"/>
    </row>
    <row r="207" ht="14.25" customHeight="1">
      <c r="B207" s="56"/>
      <c r="C207" s="15">
        <v>45939.0</v>
      </c>
      <c r="D207" s="29" t="s">
        <v>133</v>
      </c>
      <c r="E207" s="148"/>
      <c r="F207" s="149">
        <v>3000000.0</v>
      </c>
      <c r="G207" s="1"/>
      <c r="J207" s="119"/>
    </row>
    <row r="208" ht="14.25" customHeight="1">
      <c r="B208" s="56"/>
      <c r="C208" s="15">
        <v>45939.0</v>
      </c>
      <c r="D208" s="29" t="s">
        <v>57</v>
      </c>
      <c r="E208" s="149">
        <v>100000.0</v>
      </c>
      <c r="F208" s="150"/>
      <c r="G208" s="1"/>
      <c r="J208" s="119"/>
    </row>
    <row r="209" ht="14.25" customHeight="1">
      <c r="B209" s="56"/>
      <c r="C209" s="15">
        <v>45940.0</v>
      </c>
      <c r="D209" s="29" t="s">
        <v>740</v>
      </c>
      <c r="E209" s="149">
        <v>88882.0</v>
      </c>
      <c r="F209" s="150"/>
      <c r="G209" s="1"/>
      <c r="J209" s="119"/>
    </row>
    <row r="210" ht="14.25" customHeight="1">
      <c r="B210" s="56"/>
      <c r="C210" s="15">
        <v>45940.0</v>
      </c>
      <c r="D210" s="29" t="s">
        <v>982</v>
      </c>
      <c r="E210" s="149">
        <v>100000.0</v>
      </c>
      <c r="F210" s="150"/>
      <c r="G210" s="1"/>
      <c r="J210" s="119"/>
    </row>
    <row r="211" ht="14.25" customHeight="1">
      <c r="B211" s="56"/>
      <c r="C211" s="15">
        <v>45940.0</v>
      </c>
      <c r="D211" s="29" t="s">
        <v>983</v>
      </c>
      <c r="E211" s="149">
        <v>50000.0</v>
      </c>
      <c r="F211" s="148"/>
      <c r="G211" s="1"/>
      <c r="J211" s="119"/>
    </row>
    <row r="212" ht="14.25" customHeight="1">
      <c r="B212" s="56"/>
      <c r="C212" s="15">
        <v>45940.0</v>
      </c>
      <c r="D212" s="29" t="s">
        <v>391</v>
      </c>
      <c r="E212" s="149">
        <v>20000.0</v>
      </c>
      <c r="F212" s="148"/>
      <c r="G212" s="1"/>
      <c r="H212" s="1">
        <v>19.0</v>
      </c>
      <c r="J212" s="119"/>
    </row>
    <row r="213" ht="14.25" customHeight="1">
      <c r="B213" s="56"/>
      <c r="C213" s="15">
        <v>45940.0</v>
      </c>
      <c r="D213" s="29" t="s">
        <v>27</v>
      </c>
      <c r="E213" s="149">
        <v>50000.0</v>
      </c>
      <c r="F213" s="148"/>
      <c r="G213" s="1"/>
      <c r="J213" s="119"/>
    </row>
    <row r="214" ht="14.25" customHeight="1">
      <c r="B214" s="56"/>
      <c r="C214" s="15">
        <v>45940.0</v>
      </c>
      <c r="D214" s="29" t="s">
        <v>49</v>
      </c>
      <c r="E214" s="149">
        <v>60000.0</v>
      </c>
      <c r="F214" s="148"/>
      <c r="G214" s="1"/>
      <c r="J214" s="119"/>
    </row>
    <row r="215" ht="14.25" customHeight="1">
      <c r="B215" s="56"/>
      <c r="C215" s="15">
        <v>45940.0</v>
      </c>
      <c r="D215" s="29" t="s">
        <v>58</v>
      </c>
      <c r="E215" s="149">
        <v>127959.0</v>
      </c>
      <c r="F215" s="148"/>
      <c r="G215" s="1"/>
    </row>
    <row r="216" ht="14.25" customHeight="1">
      <c r="B216" s="56"/>
      <c r="C216" s="15">
        <v>45940.0</v>
      </c>
      <c r="D216" s="29" t="s">
        <v>103</v>
      </c>
      <c r="E216" s="149">
        <v>300000.0</v>
      </c>
      <c r="F216" s="148"/>
      <c r="G216" s="1"/>
    </row>
    <row r="217" ht="14.25" customHeight="1">
      <c r="B217" s="56"/>
      <c r="C217" s="15">
        <v>45940.0</v>
      </c>
      <c r="D217" s="29" t="s">
        <v>196</v>
      </c>
      <c r="E217" s="149">
        <v>100000.0</v>
      </c>
      <c r="F217" s="148"/>
      <c r="G217" s="1"/>
    </row>
    <row r="218" ht="14.25" customHeight="1">
      <c r="B218" s="56"/>
      <c r="C218" s="15">
        <v>45940.0</v>
      </c>
      <c r="D218" s="29" t="s">
        <v>13</v>
      </c>
      <c r="E218" s="149">
        <v>100002.0</v>
      </c>
      <c r="F218" s="148"/>
      <c r="G218" s="3" t="s">
        <v>9</v>
      </c>
    </row>
    <row r="219" ht="14.25" customHeight="1">
      <c r="B219" s="56"/>
      <c r="C219" s="15">
        <v>45940.0</v>
      </c>
      <c r="D219" s="29" t="s">
        <v>142</v>
      </c>
      <c r="E219" s="149">
        <v>300000.0</v>
      </c>
      <c r="F219" s="148"/>
      <c r="G219" s="3" t="s">
        <v>9</v>
      </c>
    </row>
    <row r="220" ht="14.25" customHeight="1">
      <c r="B220" s="56"/>
      <c r="C220" s="15">
        <v>45940.0</v>
      </c>
      <c r="D220" s="29" t="s">
        <v>22</v>
      </c>
      <c r="E220" s="149">
        <v>50000.0</v>
      </c>
      <c r="F220" s="148"/>
      <c r="G220" s="1"/>
      <c r="H220" s="1">
        <v>20.0</v>
      </c>
    </row>
    <row r="221" ht="14.25" customHeight="1">
      <c r="B221" s="56"/>
      <c r="C221" s="15">
        <v>45940.0</v>
      </c>
      <c r="D221" s="29" t="s">
        <v>169</v>
      </c>
      <c r="E221" s="149">
        <v>250000.0</v>
      </c>
      <c r="F221" s="148"/>
      <c r="G221" s="3" t="s">
        <v>60</v>
      </c>
    </row>
    <row r="222" ht="14.25" customHeight="1">
      <c r="B222" s="56"/>
      <c r="C222" s="15">
        <v>45940.0</v>
      </c>
      <c r="D222" s="29" t="s">
        <v>408</v>
      </c>
      <c r="E222" s="149">
        <v>100000.0</v>
      </c>
      <c r="F222" s="148"/>
      <c r="G222" s="1"/>
    </row>
    <row r="223" ht="14.25" customHeight="1">
      <c r="B223" s="56"/>
      <c r="C223" s="15">
        <v>45940.0</v>
      </c>
      <c r="D223" s="29" t="s">
        <v>984</v>
      </c>
      <c r="E223" s="148"/>
      <c r="F223" s="149">
        <v>3.0E7</v>
      </c>
      <c r="G223" s="1"/>
    </row>
    <row r="224" ht="14.25" customHeight="1">
      <c r="B224" s="56"/>
      <c r="C224" s="15">
        <v>45941.0</v>
      </c>
      <c r="D224" s="29" t="s">
        <v>431</v>
      </c>
      <c r="E224" s="149">
        <v>2.5E7</v>
      </c>
      <c r="F224" s="150"/>
      <c r="G224" s="3" t="s">
        <v>985</v>
      </c>
    </row>
    <row r="225" ht="14.25" customHeight="1">
      <c r="B225" s="56"/>
      <c r="C225" s="15">
        <v>45941.0</v>
      </c>
      <c r="D225" s="29" t="s">
        <v>986</v>
      </c>
      <c r="E225" s="149">
        <v>100000.0</v>
      </c>
      <c r="F225" s="150"/>
      <c r="G225" s="1"/>
    </row>
    <row r="226" ht="14.25" customHeight="1">
      <c r="B226" s="56"/>
      <c r="C226" s="15">
        <v>45941.0</v>
      </c>
      <c r="D226" s="29" t="s">
        <v>27</v>
      </c>
      <c r="E226" s="149">
        <v>50000.0</v>
      </c>
      <c r="F226" s="150"/>
      <c r="G226" s="1"/>
    </row>
    <row r="227" ht="14.25" customHeight="1">
      <c r="B227" s="56"/>
      <c r="C227" s="15">
        <v>45941.0</v>
      </c>
      <c r="D227" s="29" t="s">
        <v>388</v>
      </c>
      <c r="E227" s="149">
        <v>500000.0</v>
      </c>
      <c r="F227" s="150"/>
      <c r="G227" s="1"/>
    </row>
    <row r="228" ht="14.25" customHeight="1">
      <c r="B228" s="56"/>
      <c r="C228" s="15">
        <v>45941.0</v>
      </c>
      <c r="D228" s="29" t="s">
        <v>45</v>
      </c>
      <c r="E228" s="149">
        <v>500000.0</v>
      </c>
      <c r="F228" s="150"/>
      <c r="G228" s="3" t="s">
        <v>46</v>
      </c>
    </row>
    <row r="229" ht="14.25" customHeight="1">
      <c r="B229" s="56"/>
      <c r="C229" s="15">
        <v>45941.0</v>
      </c>
      <c r="D229" s="29" t="s">
        <v>13</v>
      </c>
      <c r="E229" s="149">
        <v>20002.0</v>
      </c>
      <c r="F229" s="150"/>
      <c r="G229" s="3" t="s">
        <v>987</v>
      </c>
    </row>
    <row r="230" ht="14.25" customHeight="1">
      <c r="B230" s="56"/>
      <c r="C230" s="15">
        <v>45941.0</v>
      </c>
      <c r="D230" s="29" t="s">
        <v>163</v>
      </c>
      <c r="E230" s="149">
        <v>5000000.0</v>
      </c>
      <c r="F230" s="148"/>
      <c r="G230" s="1"/>
    </row>
    <row r="231" ht="14.25" customHeight="1">
      <c r="B231" s="56"/>
      <c r="C231" s="15">
        <v>45941.0</v>
      </c>
      <c r="D231" s="16" t="s">
        <v>364</v>
      </c>
      <c r="E231" s="148"/>
      <c r="F231" s="149">
        <v>1500000.0</v>
      </c>
      <c r="G231" s="1"/>
    </row>
    <row r="232" ht="14.25" customHeight="1">
      <c r="B232" s="56"/>
      <c r="C232" s="15">
        <v>45941.0</v>
      </c>
      <c r="D232" s="16" t="s">
        <v>988</v>
      </c>
      <c r="E232" s="148"/>
      <c r="F232" s="149">
        <v>1500000.0</v>
      </c>
      <c r="G232" s="1"/>
      <c r="H232" s="1">
        <v>21.0</v>
      </c>
    </row>
    <row r="233" ht="14.25" customHeight="1">
      <c r="B233" s="56"/>
      <c r="C233" s="15">
        <v>45941.0</v>
      </c>
      <c r="D233" s="29" t="s">
        <v>989</v>
      </c>
      <c r="E233" s="148"/>
      <c r="F233" s="149">
        <v>1075000.0</v>
      </c>
      <c r="G233" s="3" t="s">
        <v>289</v>
      </c>
    </row>
    <row r="234" ht="14.25" customHeight="1">
      <c r="B234" s="56"/>
      <c r="C234" s="15">
        <v>45941.0</v>
      </c>
      <c r="D234" s="29" t="s">
        <v>219</v>
      </c>
      <c r="E234" s="148"/>
      <c r="F234" s="149">
        <v>3000000.0</v>
      </c>
      <c r="G234" s="1"/>
    </row>
    <row r="235" ht="14.25" customHeight="1">
      <c r="B235" s="56"/>
      <c r="C235" s="15">
        <v>45941.0</v>
      </c>
      <c r="D235" s="29" t="s">
        <v>969</v>
      </c>
      <c r="E235" s="148"/>
      <c r="F235" s="149">
        <v>300000.0</v>
      </c>
      <c r="G235" s="3" t="s">
        <v>289</v>
      </c>
    </row>
    <row r="236" ht="14.25" customHeight="1">
      <c r="B236" s="56"/>
      <c r="C236" s="15">
        <v>45941.0</v>
      </c>
      <c r="D236" s="29" t="s">
        <v>967</v>
      </c>
      <c r="E236" s="148"/>
      <c r="F236" s="149">
        <v>100000.0</v>
      </c>
      <c r="G236" s="3" t="s">
        <v>289</v>
      </c>
    </row>
    <row r="237" ht="14.25" customHeight="1">
      <c r="B237" s="56"/>
      <c r="C237" s="15">
        <v>45941.0</v>
      </c>
      <c r="D237" s="16" t="s">
        <v>76</v>
      </c>
      <c r="E237" s="148"/>
      <c r="F237" s="149">
        <v>3000000.0</v>
      </c>
      <c r="G237" s="1"/>
    </row>
    <row r="238" ht="14.25" customHeight="1">
      <c r="B238" s="56"/>
      <c r="C238" s="15">
        <v>45941.0</v>
      </c>
      <c r="D238" s="29" t="s">
        <v>990</v>
      </c>
      <c r="E238" s="149">
        <v>300000.0</v>
      </c>
      <c r="F238" s="150"/>
      <c r="G238" s="1"/>
    </row>
    <row r="239" ht="14.25" customHeight="1">
      <c r="B239" s="56"/>
      <c r="C239" s="15">
        <v>45941.0</v>
      </c>
      <c r="D239" s="29" t="s">
        <v>92</v>
      </c>
      <c r="E239" s="149">
        <v>100000.0</v>
      </c>
      <c r="F239" s="150"/>
      <c r="G239" s="1"/>
    </row>
    <row r="240" ht="14.25" customHeight="1">
      <c r="B240" s="56"/>
      <c r="C240" s="15">
        <v>45941.0</v>
      </c>
      <c r="D240" s="29" t="s">
        <v>991</v>
      </c>
      <c r="E240" s="148"/>
      <c r="F240" s="149">
        <v>650000.0</v>
      </c>
      <c r="G240" s="1"/>
    </row>
    <row r="241" ht="14.25" customHeight="1">
      <c r="B241" s="56"/>
      <c r="C241" s="15">
        <v>45941.0</v>
      </c>
      <c r="D241" s="29" t="s">
        <v>115</v>
      </c>
      <c r="E241" s="149">
        <v>100000.0</v>
      </c>
      <c r="F241" s="150"/>
      <c r="G241" s="1"/>
    </row>
    <row r="242" ht="14.25" customHeight="1">
      <c r="B242" s="56"/>
      <c r="C242" s="15">
        <v>45941.0</v>
      </c>
      <c r="D242" s="29" t="s">
        <v>172</v>
      </c>
      <c r="E242" s="149">
        <v>120000.0</v>
      </c>
      <c r="F242" s="150"/>
      <c r="G242" s="3" t="s">
        <v>9</v>
      </c>
    </row>
    <row r="243" ht="14.25" customHeight="1">
      <c r="B243" s="56"/>
      <c r="C243" s="15">
        <v>45942.0</v>
      </c>
      <c r="D243" s="29" t="s">
        <v>992</v>
      </c>
      <c r="E243" s="148"/>
      <c r="F243" s="149">
        <v>2600000.0</v>
      </c>
      <c r="G243" s="1"/>
    </row>
    <row r="244" ht="14.25" customHeight="1">
      <c r="B244" s="56"/>
      <c r="C244" s="15">
        <v>45942.0</v>
      </c>
      <c r="D244" s="29" t="s">
        <v>94</v>
      </c>
      <c r="E244" s="149">
        <v>25000.0</v>
      </c>
      <c r="F244" s="150"/>
      <c r="G244" s="1"/>
    </row>
    <row r="245" ht="14.25" customHeight="1">
      <c r="B245" s="56"/>
      <c r="C245" s="15">
        <v>45942.0</v>
      </c>
      <c r="D245" s="29" t="s">
        <v>464</v>
      </c>
      <c r="E245" s="149">
        <v>55000.0</v>
      </c>
      <c r="F245" s="150"/>
      <c r="G245" s="1"/>
    </row>
    <row r="246" ht="14.25" customHeight="1">
      <c r="B246" s="56"/>
      <c r="C246" s="15">
        <v>45942.0</v>
      </c>
      <c r="D246" s="29" t="s">
        <v>338</v>
      </c>
      <c r="E246" s="149">
        <v>500000.0</v>
      </c>
      <c r="F246" s="150"/>
      <c r="G246" s="1"/>
    </row>
    <row r="247" ht="14.25" customHeight="1">
      <c r="B247" s="56"/>
      <c r="C247" s="15">
        <v>45942.0</v>
      </c>
      <c r="D247" s="29" t="s">
        <v>13</v>
      </c>
      <c r="E247" s="149">
        <v>20002.0</v>
      </c>
      <c r="F247" s="150"/>
      <c r="G247" s="3" t="s">
        <v>9</v>
      </c>
    </row>
    <row r="248" ht="14.25" customHeight="1">
      <c r="B248" s="56"/>
      <c r="C248" s="15">
        <v>45942.0</v>
      </c>
      <c r="D248" s="29" t="s">
        <v>803</v>
      </c>
      <c r="E248" s="149">
        <v>30000.0</v>
      </c>
      <c r="F248" s="150"/>
      <c r="G248" s="3" t="s">
        <v>9</v>
      </c>
    </row>
    <row r="249" ht="14.25" customHeight="1">
      <c r="B249" s="56"/>
      <c r="C249" s="15">
        <v>45942.0</v>
      </c>
      <c r="D249" s="29" t="s">
        <v>27</v>
      </c>
      <c r="E249" s="149">
        <v>100000.0</v>
      </c>
      <c r="F249" s="150"/>
      <c r="G249" s="1"/>
    </row>
    <row r="250" ht="14.25" customHeight="1">
      <c r="B250" s="56"/>
      <c r="C250" s="15">
        <v>45942.0</v>
      </c>
      <c r="D250" s="29" t="s">
        <v>224</v>
      </c>
      <c r="E250" s="149">
        <v>300000.0</v>
      </c>
      <c r="F250" s="150"/>
      <c r="G250" s="1"/>
    </row>
    <row r="251" ht="14.25" customHeight="1">
      <c r="B251" s="56"/>
      <c r="C251" s="15">
        <v>45942.0</v>
      </c>
      <c r="D251" s="29" t="s">
        <v>621</v>
      </c>
      <c r="E251" s="149">
        <v>1500000.0</v>
      </c>
      <c r="F251" s="150"/>
      <c r="G251" s="1"/>
    </row>
    <row r="252" ht="14.25" customHeight="1">
      <c r="B252" s="56"/>
      <c r="C252" s="15">
        <v>45942.0</v>
      </c>
      <c r="D252" s="29" t="s">
        <v>61</v>
      </c>
      <c r="E252" s="149">
        <v>250000.0</v>
      </c>
      <c r="F252" s="150"/>
      <c r="G252" s="3" t="s">
        <v>9</v>
      </c>
    </row>
    <row r="253" ht="14.25" customHeight="1">
      <c r="B253" s="56"/>
      <c r="C253" s="15">
        <v>45942.0</v>
      </c>
      <c r="D253" s="29" t="s">
        <v>971</v>
      </c>
      <c r="E253" s="149">
        <v>250000.0</v>
      </c>
      <c r="F253" s="150"/>
      <c r="G253" s="3" t="s">
        <v>9</v>
      </c>
    </row>
    <row r="254" ht="14.25" customHeight="1">
      <c r="B254" s="56"/>
      <c r="C254" s="15">
        <v>45942.0</v>
      </c>
      <c r="D254" s="29" t="s">
        <v>993</v>
      </c>
      <c r="E254" s="149">
        <v>400000.0</v>
      </c>
      <c r="F254" s="150"/>
      <c r="G254" s="1"/>
    </row>
    <row r="255" ht="14.25" customHeight="1">
      <c r="B255" s="56"/>
      <c r="C255" s="15">
        <v>45942.0</v>
      </c>
      <c r="D255" s="29" t="s">
        <v>143</v>
      </c>
      <c r="E255" s="149">
        <v>500000.0</v>
      </c>
      <c r="F255" s="150"/>
      <c r="G255" s="3" t="s">
        <v>9</v>
      </c>
      <c r="H255" s="1">
        <v>23.0</v>
      </c>
    </row>
    <row r="256" ht="14.25" customHeight="1">
      <c r="B256" s="56"/>
      <c r="C256" s="15">
        <v>45942.0</v>
      </c>
      <c r="D256" s="29" t="s">
        <v>782</v>
      </c>
      <c r="E256" s="149">
        <v>1000000.0</v>
      </c>
      <c r="F256" s="150"/>
      <c r="G256" s="3" t="s">
        <v>9</v>
      </c>
    </row>
    <row r="257" ht="14.25" customHeight="1">
      <c r="B257" s="56"/>
      <c r="C257" s="15">
        <v>45942.0</v>
      </c>
      <c r="D257" s="29" t="s">
        <v>47</v>
      </c>
      <c r="E257" s="149">
        <v>300000.0</v>
      </c>
      <c r="F257" s="150"/>
      <c r="G257" s="3" t="s">
        <v>9</v>
      </c>
    </row>
    <row r="258" ht="14.25" customHeight="1">
      <c r="B258" s="56"/>
      <c r="C258" s="15">
        <v>45942.0</v>
      </c>
      <c r="D258" s="29" t="s">
        <v>32</v>
      </c>
      <c r="E258" s="149">
        <v>300000.0</v>
      </c>
      <c r="F258" s="150"/>
      <c r="G258" s="3" t="s">
        <v>9</v>
      </c>
    </row>
    <row r="259" ht="14.25" customHeight="1">
      <c r="B259" s="56"/>
      <c r="C259" s="15">
        <v>45942.0</v>
      </c>
      <c r="D259" s="29" t="s">
        <v>376</v>
      </c>
      <c r="E259" s="149">
        <v>50000.0</v>
      </c>
      <c r="F259" s="150"/>
      <c r="G259" s="3" t="s">
        <v>9</v>
      </c>
    </row>
    <row r="260" ht="14.25" customHeight="1">
      <c r="B260" s="56"/>
      <c r="C260" s="15">
        <v>45942.0</v>
      </c>
      <c r="D260" s="29" t="s">
        <v>994</v>
      </c>
      <c r="E260" s="149">
        <v>650000.0</v>
      </c>
      <c r="F260" s="150"/>
      <c r="G260" s="1"/>
    </row>
    <row r="261" ht="14.25" customHeight="1">
      <c r="B261" s="56"/>
      <c r="C261" s="15">
        <v>45943.0</v>
      </c>
      <c r="D261" s="29" t="s">
        <v>995</v>
      </c>
      <c r="E261" s="149">
        <v>100000.0</v>
      </c>
      <c r="F261" s="150"/>
      <c r="G261" s="1"/>
    </row>
    <row r="262" ht="14.25" customHeight="1">
      <c r="B262" s="56"/>
      <c r="C262" s="15">
        <v>45943.0</v>
      </c>
      <c r="D262" s="29" t="s">
        <v>64</v>
      </c>
      <c r="E262" s="149">
        <v>50000.0</v>
      </c>
      <c r="F262" s="150"/>
      <c r="G262" s="1"/>
    </row>
    <row r="263" ht="14.25" customHeight="1">
      <c r="B263" s="56"/>
      <c r="C263" s="15">
        <v>45943.0</v>
      </c>
      <c r="D263" s="29" t="s">
        <v>8</v>
      </c>
      <c r="E263" s="149">
        <v>100000.0</v>
      </c>
      <c r="F263" s="150"/>
      <c r="G263" s="3" t="s">
        <v>60</v>
      </c>
    </row>
    <row r="264" ht="14.25" customHeight="1">
      <c r="B264" s="56"/>
      <c r="C264" s="15">
        <v>45943.0</v>
      </c>
      <c r="D264" s="29" t="s">
        <v>703</v>
      </c>
      <c r="E264" s="149">
        <v>100000.0</v>
      </c>
      <c r="F264" s="150"/>
      <c r="G264" s="1"/>
    </row>
    <row r="265" ht="14.25" customHeight="1">
      <c r="B265" s="56"/>
      <c r="C265" s="15">
        <v>45943.0</v>
      </c>
      <c r="D265" s="29" t="s">
        <v>20</v>
      </c>
      <c r="E265" s="149">
        <v>100000.0</v>
      </c>
      <c r="F265" s="150"/>
      <c r="G265" s="3"/>
    </row>
    <row r="266" ht="14.25" customHeight="1">
      <c r="B266" s="56"/>
      <c r="C266" s="15">
        <v>45943.0</v>
      </c>
      <c r="D266" s="29" t="s">
        <v>13</v>
      </c>
      <c r="E266" s="149">
        <v>20002.0</v>
      </c>
      <c r="F266" s="150"/>
      <c r="G266" s="3" t="s">
        <v>9</v>
      </c>
    </row>
    <row r="267" ht="14.25" customHeight="1">
      <c r="B267" s="56"/>
      <c r="C267" s="15">
        <v>45943.0</v>
      </c>
      <c r="D267" s="29" t="s">
        <v>391</v>
      </c>
      <c r="E267" s="149">
        <v>20000.0</v>
      </c>
      <c r="F267" s="150"/>
      <c r="G267" s="1"/>
    </row>
    <row r="268" ht="14.25" customHeight="1">
      <c r="B268" s="56"/>
      <c r="C268" s="15">
        <v>45943.0</v>
      </c>
      <c r="D268" s="29" t="s">
        <v>162</v>
      </c>
      <c r="E268" s="149">
        <v>50000.0</v>
      </c>
      <c r="F268" s="150"/>
      <c r="G268" s="1"/>
    </row>
    <row r="269" ht="14.25" customHeight="1">
      <c r="B269" s="56"/>
      <c r="C269" s="15">
        <v>45943.0</v>
      </c>
      <c r="D269" s="29" t="s">
        <v>127</v>
      </c>
      <c r="E269" s="149">
        <v>100000.0</v>
      </c>
      <c r="F269" s="148"/>
      <c r="G269" s="1"/>
    </row>
    <row r="270" ht="14.25" customHeight="1">
      <c r="B270" s="56"/>
      <c r="C270" s="15">
        <v>45943.0</v>
      </c>
      <c r="D270" s="29" t="s">
        <v>996</v>
      </c>
      <c r="E270" s="148"/>
      <c r="F270" s="149">
        <v>1.927742E7</v>
      </c>
      <c r="G270" s="1"/>
    </row>
    <row r="271" ht="14.25" customHeight="1">
      <c r="B271" s="56"/>
      <c r="C271" s="15">
        <v>45943.0</v>
      </c>
      <c r="D271" s="29" t="s">
        <v>997</v>
      </c>
      <c r="E271" s="148"/>
      <c r="F271" s="149">
        <v>35000.0</v>
      </c>
      <c r="G271" s="1"/>
    </row>
    <row r="272" ht="14.25" customHeight="1">
      <c r="B272" s="56"/>
      <c r="C272" s="15">
        <v>45943.0</v>
      </c>
      <c r="D272" s="29" t="s">
        <v>998</v>
      </c>
      <c r="E272" s="148"/>
      <c r="F272" s="149">
        <v>578323.0</v>
      </c>
      <c r="G272" s="1"/>
    </row>
    <row r="273" ht="14.25" customHeight="1">
      <c r="B273" s="56"/>
      <c r="C273" s="15">
        <v>45943.0</v>
      </c>
      <c r="D273" s="29" t="s">
        <v>999</v>
      </c>
      <c r="E273" s="156"/>
      <c r="F273" s="149">
        <v>30000.0</v>
      </c>
      <c r="G273" s="1"/>
    </row>
    <row r="274" ht="14.25" customHeight="1">
      <c r="B274" s="56"/>
      <c r="C274" s="15">
        <v>45943.0</v>
      </c>
      <c r="D274" s="29" t="s">
        <v>209</v>
      </c>
      <c r="E274" s="149">
        <v>50000.0</v>
      </c>
      <c r="F274" s="148"/>
      <c r="G274" s="1"/>
    </row>
    <row r="275" ht="14.25" customHeight="1">
      <c r="B275" s="56"/>
      <c r="C275" s="15">
        <v>45943.0</v>
      </c>
      <c r="D275" s="29" t="s">
        <v>57</v>
      </c>
      <c r="E275" s="149">
        <v>100000.0</v>
      </c>
      <c r="F275" s="148"/>
      <c r="G275" s="1"/>
    </row>
    <row r="276" ht="14.25" customHeight="1">
      <c r="B276" s="56"/>
      <c r="C276" s="15">
        <v>45943.0</v>
      </c>
      <c r="D276" s="29" t="s">
        <v>1000</v>
      </c>
      <c r="E276" s="149">
        <v>100000.0</v>
      </c>
      <c r="F276" s="148"/>
      <c r="G276" s="3" t="s">
        <v>194</v>
      </c>
    </row>
    <row r="277" ht="14.25" customHeight="1">
      <c r="B277" s="56"/>
      <c r="C277" s="15">
        <v>45943.0</v>
      </c>
      <c r="D277" s="29" t="s">
        <v>196</v>
      </c>
      <c r="E277" s="149">
        <v>100000.0</v>
      </c>
      <c r="F277" s="148"/>
      <c r="G277" s="1"/>
    </row>
    <row r="278" ht="14.25" customHeight="1">
      <c r="B278" s="56"/>
      <c r="C278" s="15">
        <v>45943.0</v>
      </c>
      <c r="D278" s="29" t="s">
        <v>920</v>
      </c>
      <c r="E278" s="149">
        <v>100000.0</v>
      </c>
      <c r="F278" s="148"/>
      <c r="G278" s="1"/>
    </row>
    <row r="279" ht="14.25" customHeight="1">
      <c r="B279" s="56"/>
      <c r="C279" s="15">
        <v>45943.0</v>
      </c>
      <c r="D279" s="29" t="s">
        <v>371</v>
      </c>
      <c r="E279" s="149">
        <v>50000.0</v>
      </c>
      <c r="F279" s="148"/>
      <c r="G279" s="1"/>
    </row>
    <row r="280" ht="14.25" customHeight="1">
      <c r="B280" s="56"/>
      <c r="C280" s="15">
        <v>45944.0</v>
      </c>
      <c r="D280" s="29" t="s">
        <v>13</v>
      </c>
      <c r="E280" s="149">
        <v>20002.0</v>
      </c>
      <c r="F280" s="148"/>
      <c r="G280" s="3" t="s">
        <v>9</v>
      </c>
    </row>
    <row r="281" ht="14.25" customHeight="1">
      <c r="B281" s="56"/>
      <c r="C281" s="15">
        <v>45944.0</v>
      </c>
      <c r="D281" s="29" t="s">
        <v>172</v>
      </c>
      <c r="E281" s="149">
        <v>120000.0</v>
      </c>
      <c r="F281" s="148"/>
      <c r="G281" s="3" t="s">
        <v>9</v>
      </c>
    </row>
    <row r="282" ht="14.25" customHeight="1">
      <c r="B282" s="56"/>
      <c r="C282" s="15">
        <v>45944.0</v>
      </c>
      <c r="D282" s="29" t="s">
        <v>391</v>
      </c>
      <c r="E282" s="149">
        <v>20000.0</v>
      </c>
      <c r="F282" s="148"/>
      <c r="G282" s="1"/>
      <c r="H282" s="1">
        <v>26.0</v>
      </c>
    </row>
    <row r="283" ht="14.25" customHeight="1">
      <c r="B283" s="56"/>
      <c r="C283" s="15">
        <v>45944.0</v>
      </c>
      <c r="D283" s="29" t="s">
        <v>27</v>
      </c>
      <c r="E283" s="149">
        <v>50000.0</v>
      </c>
      <c r="F283" s="148"/>
      <c r="G283" s="1"/>
    </row>
    <row r="284" ht="14.25" customHeight="1">
      <c r="B284" s="56"/>
      <c r="C284" s="15">
        <v>45944.0</v>
      </c>
      <c r="D284" s="29" t="s">
        <v>49</v>
      </c>
      <c r="E284" s="153">
        <v>60000.0</v>
      </c>
      <c r="F284" s="154"/>
      <c r="G284" s="1"/>
    </row>
    <row r="285" ht="14.25" customHeight="1">
      <c r="B285" s="56"/>
      <c r="C285" s="15">
        <v>45944.0</v>
      </c>
      <c r="D285" s="29" t="s">
        <v>1001</v>
      </c>
      <c r="E285" s="155">
        <v>80000.0</v>
      </c>
      <c r="F285" s="154"/>
      <c r="G285" s="1"/>
    </row>
    <row r="286" ht="14.25" customHeight="1">
      <c r="B286" s="56"/>
      <c r="C286" s="15">
        <v>45944.0</v>
      </c>
      <c r="D286" s="29" t="s">
        <v>1002</v>
      </c>
      <c r="E286" s="148"/>
      <c r="F286" s="149">
        <v>9000000.0</v>
      </c>
      <c r="G286" s="1"/>
    </row>
    <row r="287" ht="14.25" customHeight="1">
      <c r="B287" s="56"/>
      <c r="C287" s="15">
        <v>45944.0</v>
      </c>
      <c r="D287" s="29" t="s">
        <v>1003</v>
      </c>
      <c r="E287" s="148"/>
      <c r="F287" s="149">
        <v>5000000.0</v>
      </c>
      <c r="G287" s="1"/>
    </row>
    <row r="288" ht="14.25" customHeight="1">
      <c r="B288" s="56"/>
      <c r="C288" s="15">
        <v>45945.0</v>
      </c>
      <c r="D288" s="29" t="s">
        <v>407</v>
      </c>
      <c r="E288" s="149">
        <v>1000000.0</v>
      </c>
      <c r="F288" s="150"/>
      <c r="G288" s="1"/>
    </row>
    <row r="289" ht="14.25" customHeight="1">
      <c r="B289" s="56"/>
      <c r="C289" s="15">
        <v>45945.0</v>
      </c>
      <c r="D289" s="29" t="s">
        <v>268</v>
      </c>
      <c r="E289" s="149">
        <v>25000.0</v>
      </c>
      <c r="F289" s="150"/>
      <c r="G289" s="1"/>
    </row>
    <row r="290" ht="14.25" customHeight="1">
      <c r="B290" s="56"/>
      <c r="C290" s="15">
        <v>45945.0</v>
      </c>
      <c r="D290" s="29" t="s">
        <v>1004</v>
      </c>
      <c r="E290" s="149">
        <v>650000.0</v>
      </c>
      <c r="F290" s="150"/>
      <c r="G290" s="1"/>
    </row>
    <row r="291" ht="14.25" customHeight="1">
      <c r="B291" s="56"/>
      <c r="C291" s="15">
        <v>45945.0</v>
      </c>
      <c r="D291" s="29" t="s">
        <v>901</v>
      </c>
      <c r="E291" s="149">
        <v>500000.0</v>
      </c>
      <c r="F291" s="150"/>
      <c r="G291" s="1"/>
    </row>
    <row r="292" ht="14.25" customHeight="1">
      <c r="B292" s="56"/>
      <c r="C292" s="15">
        <v>45945.0</v>
      </c>
      <c r="D292" s="29" t="s">
        <v>13</v>
      </c>
      <c r="E292" s="149">
        <v>20002.0</v>
      </c>
      <c r="F292" s="150"/>
      <c r="G292" s="3" t="s">
        <v>9</v>
      </c>
    </row>
    <row r="293" ht="14.25" customHeight="1">
      <c r="B293" s="56"/>
      <c r="C293" s="15">
        <v>45945.0</v>
      </c>
      <c r="D293" s="29" t="s">
        <v>210</v>
      </c>
      <c r="E293" s="149">
        <v>300000.0</v>
      </c>
      <c r="F293" s="150"/>
      <c r="G293" s="3" t="s">
        <v>9</v>
      </c>
    </row>
    <row r="294" ht="14.25" customHeight="1">
      <c r="B294" s="56"/>
      <c r="C294" s="15">
        <v>45945.0</v>
      </c>
      <c r="D294" s="29" t="s">
        <v>174</v>
      </c>
      <c r="E294" s="149">
        <v>100000.0</v>
      </c>
      <c r="F294" s="150"/>
      <c r="G294" s="1"/>
    </row>
    <row r="295" ht="14.25" customHeight="1">
      <c r="B295" s="56"/>
      <c r="C295" s="15">
        <v>45945.0</v>
      </c>
      <c r="D295" s="29" t="s">
        <v>34</v>
      </c>
      <c r="E295" s="149">
        <v>500000.0</v>
      </c>
      <c r="F295" s="150"/>
      <c r="G295" s="1"/>
    </row>
    <row r="296" ht="14.25" customHeight="1">
      <c r="B296" s="56"/>
      <c r="C296" s="15">
        <v>45945.0</v>
      </c>
      <c r="D296" s="29" t="s">
        <v>1005</v>
      </c>
      <c r="E296" s="149">
        <v>50000.0</v>
      </c>
      <c r="F296" s="150"/>
      <c r="G296" s="1"/>
    </row>
    <row r="297" ht="14.25" customHeight="1">
      <c r="B297" s="56"/>
      <c r="C297" s="15">
        <v>45945.0</v>
      </c>
      <c r="D297" s="29" t="s">
        <v>391</v>
      </c>
      <c r="E297" s="149">
        <v>20000.0</v>
      </c>
      <c r="F297" s="150"/>
      <c r="G297" s="1"/>
    </row>
    <row r="298" ht="14.25" customHeight="1">
      <c r="B298" s="56"/>
      <c r="C298" s="15">
        <v>45945.0</v>
      </c>
      <c r="D298" s="29" t="s">
        <v>748</v>
      </c>
      <c r="E298" s="149">
        <v>200000.0</v>
      </c>
      <c r="F298" s="150"/>
      <c r="G298" s="3" t="s">
        <v>46</v>
      </c>
    </row>
    <row r="299" ht="14.25" customHeight="1">
      <c r="B299" s="56"/>
      <c r="C299" s="15">
        <v>45946.0</v>
      </c>
      <c r="D299" s="29" t="s">
        <v>188</v>
      </c>
      <c r="E299" s="149">
        <v>200000.0</v>
      </c>
      <c r="F299" s="150"/>
      <c r="G299" s="3" t="s">
        <v>9</v>
      </c>
    </row>
    <row r="300" ht="14.25" customHeight="1">
      <c r="B300" s="56"/>
      <c r="C300" s="15">
        <v>45946.0</v>
      </c>
      <c r="D300" s="29" t="s">
        <v>391</v>
      </c>
      <c r="E300" s="149">
        <v>20000.0</v>
      </c>
      <c r="F300" s="150"/>
      <c r="G300" s="1"/>
    </row>
    <row r="301" ht="14.25" customHeight="1">
      <c r="B301" s="56"/>
      <c r="C301" s="15">
        <v>45946.0</v>
      </c>
      <c r="D301" s="29" t="s">
        <v>49</v>
      </c>
      <c r="E301" s="149">
        <v>60000.0</v>
      </c>
      <c r="F301" s="150"/>
      <c r="G301" s="1"/>
    </row>
    <row r="302" ht="14.25" customHeight="1">
      <c r="B302" s="56"/>
      <c r="C302" s="15">
        <v>45946.0</v>
      </c>
      <c r="D302" s="29" t="s">
        <v>1006</v>
      </c>
      <c r="E302" s="149">
        <v>26000.0</v>
      </c>
      <c r="F302" s="150"/>
      <c r="G302" s="3" t="s">
        <v>9</v>
      </c>
    </row>
    <row r="303" ht="14.25" customHeight="1">
      <c r="B303" s="56"/>
      <c r="C303" s="15">
        <v>45946.0</v>
      </c>
      <c r="D303" s="29" t="s">
        <v>27</v>
      </c>
      <c r="E303" s="149">
        <v>50000.0</v>
      </c>
      <c r="F303" s="150"/>
      <c r="G303" s="1"/>
    </row>
    <row r="304" ht="14.25" customHeight="1">
      <c r="B304" s="56"/>
      <c r="C304" s="15">
        <v>45946.0</v>
      </c>
      <c r="D304" s="29" t="s">
        <v>1002</v>
      </c>
      <c r="E304" s="148"/>
      <c r="F304" s="149">
        <v>9000000.0</v>
      </c>
      <c r="G304" s="1"/>
    </row>
    <row r="305" ht="14.25" customHeight="1">
      <c r="B305" s="56"/>
      <c r="C305" s="15">
        <v>45946.0</v>
      </c>
      <c r="D305" s="29" t="s">
        <v>223</v>
      </c>
      <c r="E305" s="149">
        <v>50000.0</v>
      </c>
      <c r="F305" s="150"/>
      <c r="G305" s="1"/>
    </row>
    <row r="306" ht="14.25" customHeight="1">
      <c r="B306" s="56"/>
      <c r="C306" s="15">
        <v>45946.0</v>
      </c>
      <c r="D306" s="29" t="s">
        <v>98</v>
      </c>
      <c r="E306" s="149">
        <v>50000.0</v>
      </c>
      <c r="F306" s="150"/>
      <c r="G306" s="1"/>
    </row>
    <row r="307" ht="14.25" customHeight="1">
      <c r="B307" s="56"/>
      <c r="C307" s="15">
        <v>45947.0</v>
      </c>
      <c r="D307" s="29" t="s">
        <v>391</v>
      </c>
      <c r="E307" s="149">
        <v>20000.0</v>
      </c>
      <c r="F307" s="150"/>
      <c r="G307" s="1"/>
    </row>
    <row r="308" ht="14.25" customHeight="1">
      <c r="B308" s="56"/>
      <c r="C308" s="15">
        <v>45947.0</v>
      </c>
      <c r="D308" s="29" t="s">
        <v>200</v>
      </c>
      <c r="E308" s="149">
        <v>300000.0</v>
      </c>
      <c r="F308" s="150"/>
      <c r="G308" s="1"/>
    </row>
    <row r="309" ht="14.25" customHeight="1">
      <c r="B309" s="56"/>
      <c r="C309" s="15">
        <v>45947.0</v>
      </c>
      <c r="D309" s="29" t="s">
        <v>27</v>
      </c>
      <c r="E309" s="149">
        <v>50000.0</v>
      </c>
      <c r="F309" s="150"/>
      <c r="G309" s="1"/>
    </row>
    <row r="310" ht="14.25" customHeight="1">
      <c r="B310" s="56"/>
      <c r="C310" s="15">
        <v>45947.0</v>
      </c>
      <c r="D310" s="29" t="s">
        <v>13</v>
      </c>
      <c r="E310" s="149">
        <v>20002.0</v>
      </c>
      <c r="F310" s="150"/>
      <c r="G310" s="3" t="s">
        <v>9</v>
      </c>
    </row>
    <row r="311" ht="14.25" customHeight="1">
      <c r="B311" s="56"/>
      <c r="C311" s="15">
        <v>45947.0</v>
      </c>
      <c r="D311" s="29" t="s">
        <v>212</v>
      </c>
      <c r="E311" s="149">
        <v>300000.0</v>
      </c>
      <c r="F311" s="150"/>
      <c r="G311" s="1"/>
    </row>
    <row r="312" ht="14.25" customHeight="1">
      <c r="B312" s="56"/>
      <c r="C312" s="15">
        <v>45947.0</v>
      </c>
      <c r="D312" s="29" t="s">
        <v>693</v>
      </c>
      <c r="E312" s="149">
        <v>200000.0</v>
      </c>
      <c r="F312" s="150"/>
      <c r="G312" s="1"/>
    </row>
    <row r="313" ht="14.25" customHeight="1">
      <c r="B313" s="56"/>
      <c r="C313" s="15">
        <v>45947.0</v>
      </c>
      <c r="D313" s="29" t="s">
        <v>146</v>
      </c>
      <c r="E313" s="149">
        <v>300000.0</v>
      </c>
      <c r="F313" s="150"/>
      <c r="G313" s="1"/>
      <c r="H313" s="1">
        <v>29.0</v>
      </c>
    </row>
    <row r="314" ht="14.25" customHeight="1">
      <c r="B314" s="56"/>
      <c r="C314" s="15">
        <v>45947.0</v>
      </c>
      <c r="D314" s="29" t="s">
        <v>49</v>
      </c>
      <c r="E314" s="149">
        <v>30000.0</v>
      </c>
      <c r="F314" s="150"/>
      <c r="G314" s="1"/>
    </row>
    <row r="315" ht="14.25" customHeight="1">
      <c r="B315" s="56"/>
      <c r="C315" s="15">
        <v>45947.0</v>
      </c>
      <c r="D315" s="29" t="s">
        <v>245</v>
      </c>
      <c r="E315" s="149">
        <v>100000.0</v>
      </c>
      <c r="F315" s="150"/>
      <c r="G315" s="1"/>
    </row>
    <row r="316" ht="14.25" customHeight="1">
      <c r="B316" s="56"/>
      <c r="C316" s="15">
        <v>45947.0</v>
      </c>
      <c r="D316" s="29" t="s">
        <v>264</v>
      </c>
      <c r="E316" s="149">
        <v>1000000.0</v>
      </c>
      <c r="F316" s="150"/>
      <c r="G316" s="1"/>
    </row>
    <row r="317" ht="14.25" customHeight="1">
      <c r="B317" s="56"/>
      <c r="C317" s="15">
        <v>45948.0</v>
      </c>
      <c r="D317" s="29" t="s">
        <v>1006</v>
      </c>
      <c r="E317" s="149">
        <v>23000.0</v>
      </c>
      <c r="F317" s="150"/>
      <c r="G317" s="1"/>
    </row>
    <row r="318" ht="14.25" customHeight="1">
      <c r="B318" s="56"/>
      <c r="C318" s="15">
        <v>45948.0</v>
      </c>
      <c r="D318" s="29" t="s">
        <v>173</v>
      </c>
      <c r="E318" s="149">
        <v>965500.0</v>
      </c>
      <c r="F318" s="150"/>
      <c r="G318" s="3" t="s">
        <v>9</v>
      </c>
    </row>
    <row r="319" ht="14.25" customHeight="1">
      <c r="B319" s="56"/>
      <c r="C319" s="15">
        <v>45948.0</v>
      </c>
      <c r="D319" s="29" t="s">
        <v>324</v>
      </c>
      <c r="E319" s="149">
        <v>100000.0</v>
      </c>
      <c r="F319" s="150"/>
      <c r="G319" s="1"/>
    </row>
    <row r="320" ht="14.25" customHeight="1">
      <c r="B320" s="56"/>
      <c r="C320" s="15">
        <v>45948.0</v>
      </c>
      <c r="D320" s="29" t="s">
        <v>27</v>
      </c>
      <c r="E320" s="149">
        <v>50000.0</v>
      </c>
      <c r="F320" s="150"/>
      <c r="G320" s="1"/>
    </row>
    <row r="321" ht="14.25" customHeight="1">
      <c r="B321" s="56"/>
      <c r="C321" s="15">
        <v>45948.0</v>
      </c>
      <c r="D321" s="29" t="s">
        <v>13</v>
      </c>
      <c r="E321" s="149">
        <v>20002.0</v>
      </c>
      <c r="F321" s="150"/>
      <c r="G321" s="3" t="s">
        <v>9</v>
      </c>
    </row>
    <row r="322" ht="14.25" customHeight="1">
      <c r="B322" s="56"/>
      <c r="C322" s="15">
        <v>45948.0</v>
      </c>
      <c r="D322" s="29" t="s">
        <v>1002</v>
      </c>
      <c r="E322" s="148"/>
      <c r="F322" s="149">
        <v>9000000.0</v>
      </c>
      <c r="G322" s="1"/>
    </row>
    <row r="323" ht="14.25" customHeight="1">
      <c r="B323" s="56"/>
      <c r="C323" s="15">
        <v>45948.0</v>
      </c>
      <c r="D323" s="29" t="s">
        <v>1007</v>
      </c>
      <c r="E323" s="148"/>
      <c r="F323" s="149">
        <v>780000.0</v>
      </c>
      <c r="G323" s="3" t="s">
        <v>289</v>
      </c>
    </row>
    <row r="324" ht="14.25" customHeight="1">
      <c r="B324" s="56"/>
      <c r="C324" s="15">
        <v>45948.0</v>
      </c>
      <c r="D324" s="29" t="s">
        <v>1008</v>
      </c>
      <c r="E324" s="148"/>
      <c r="F324" s="149">
        <v>1075000.0</v>
      </c>
      <c r="G324" s="3" t="s">
        <v>904</v>
      </c>
    </row>
    <row r="325" ht="14.25" customHeight="1">
      <c r="B325" s="56"/>
      <c r="C325" s="15">
        <v>45948.0</v>
      </c>
      <c r="D325" s="29" t="s">
        <v>87</v>
      </c>
      <c r="E325" s="149">
        <v>100000.0</v>
      </c>
      <c r="F325" s="150"/>
      <c r="G325" s="1"/>
    </row>
    <row r="326" ht="14.25" customHeight="1">
      <c r="B326" s="56"/>
      <c r="C326" s="15">
        <v>45948.0</v>
      </c>
      <c r="D326" s="29" t="s">
        <v>1009</v>
      </c>
      <c r="E326" s="149">
        <v>70000.0</v>
      </c>
      <c r="F326" s="150"/>
      <c r="G326" s="1"/>
    </row>
    <row r="327" ht="14.25" customHeight="1">
      <c r="B327" s="56"/>
      <c r="C327" s="15">
        <v>45948.0</v>
      </c>
      <c r="D327" s="29" t="s">
        <v>1009</v>
      </c>
      <c r="E327" s="149">
        <v>100000.0</v>
      </c>
      <c r="F327" s="150"/>
      <c r="G327" s="1"/>
    </row>
    <row r="328" ht="14.25" customHeight="1">
      <c r="B328" s="56"/>
      <c r="C328" s="15">
        <v>45948.0</v>
      </c>
      <c r="D328" s="29" t="s">
        <v>975</v>
      </c>
      <c r="E328" s="149">
        <v>200000.0</v>
      </c>
      <c r="F328" s="150"/>
      <c r="G328" s="1"/>
    </row>
    <row r="329" ht="14.25" customHeight="1">
      <c r="B329" s="56"/>
      <c r="C329" s="15">
        <v>45948.0</v>
      </c>
      <c r="D329" s="29" t="s">
        <v>147</v>
      </c>
      <c r="E329" s="149">
        <v>150000.0</v>
      </c>
      <c r="F329" s="150"/>
      <c r="G329" s="1"/>
    </row>
    <row r="330" ht="14.25" customHeight="1">
      <c r="B330" s="56"/>
      <c r="C330" s="15">
        <v>45949.0</v>
      </c>
      <c r="D330" s="29" t="s">
        <v>92</v>
      </c>
      <c r="E330" s="149">
        <v>100000.0</v>
      </c>
      <c r="F330" s="150"/>
      <c r="G330" s="1"/>
    </row>
    <row r="331" ht="14.25" customHeight="1">
      <c r="B331" s="56"/>
      <c r="C331" s="15">
        <v>45949.0</v>
      </c>
      <c r="D331" s="29" t="s">
        <v>13</v>
      </c>
      <c r="E331" s="149">
        <v>20002.0</v>
      </c>
      <c r="F331" s="150"/>
      <c r="G331" s="3" t="s">
        <v>9</v>
      </c>
    </row>
    <row r="332" ht="14.25" customHeight="1">
      <c r="B332" s="56"/>
      <c r="C332" s="15">
        <v>45949.0</v>
      </c>
      <c r="D332" s="29" t="s">
        <v>94</v>
      </c>
      <c r="E332" s="149">
        <v>25000.0</v>
      </c>
      <c r="F332" s="150"/>
      <c r="G332" s="1"/>
    </row>
    <row r="333" ht="14.25" customHeight="1">
      <c r="B333" s="56"/>
      <c r="C333" s="15">
        <v>45949.0</v>
      </c>
      <c r="D333" s="29" t="s">
        <v>350</v>
      </c>
      <c r="E333" s="149">
        <v>100000.0</v>
      </c>
      <c r="F333" s="150"/>
      <c r="G333" s="1"/>
    </row>
    <row r="334" ht="14.25" customHeight="1">
      <c r="B334" s="56"/>
      <c r="C334" s="15">
        <v>45949.0</v>
      </c>
      <c r="D334" s="29" t="s">
        <v>27</v>
      </c>
      <c r="E334" s="149">
        <v>100000.0</v>
      </c>
      <c r="F334" s="150"/>
      <c r="G334" s="1"/>
    </row>
    <row r="335" ht="14.25" customHeight="1">
      <c r="B335" s="56"/>
      <c r="C335" s="15">
        <v>45949.0</v>
      </c>
      <c r="D335" s="29" t="s">
        <v>621</v>
      </c>
      <c r="E335" s="149">
        <v>1500000.0</v>
      </c>
      <c r="F335" s="150"/>
      <c r="G335" s="1"/>
    </row>
    <row r="336" ht="14.25" customHeight="1">
      <c r="B336" s="56"/>
      <c r="C336" s="15">
        <v>45949.0</v>
      </c>
      <c r="D336" s="29" t="s">
        <v>971</v>
      </c>
      <c r="E336" s="149">
        <v>250000.0</v>
      </c>
      <c r="F336" s="150"/>
      <c r="G336" s="3" t="s">
        <v>9</v>
      </c>
    </row>
    <row r="337" ht="14.25" customHeight="1">
      <c r="B337" s="56"/>
      <c r="C337" s="15">
        <v>45949.0</v>
      </c>
      <c r="D337" s="29" t="s">
        <v>202</v>
      </c>
      <c r="E337" s="149">
        <v>500000.0</v>
      </c>
      <c r="F337" s="150"/>
      <c r="G337" s="1"/>
    </row>
    <row r="338" ht="14.25" customHeight="1">
      <c r="B338" s="56"/>
      <c r="C338" s="15">
        <v>45949.0</v>
      </c>
      <c r="D338" s="29" t="s">
        <v>842</v>
      </c>
      <c r="E338" s="149">
        <v>45000.0</v>
      </c>
      <c r="F338" s="150"/>
      <c r="G338" s="1"/>
    </row>
    <row r="339" ht="14.25" customHeight="1">
      <c r="B339" s="56"/>
      <c r="C339" s="15">
        <v>45949.0</v>
      </c>
      <c r="D339" s="29" t="s">
        <v>45</v>
      </c>
      <c r="E339" s="149">
        <v>500000.0</v>
      </c>
      <c r="F339" s="150"/>
      <c r="G339" s="3" t="s">
        <v>46</v>
      </c>
    </row>
    <row r="340" ht="14.25" customHeight="1">
      <c r="B340" s="56"/>
      <c r="C340" s="15">
        <v>45949.0</v>
      </c>
      <c r="D340" s="29" t="s">
        <v>580</v>
      </c>
      <c r="E340" s="149">
        <v>1000000.0</v>
      </c>
      <c r="F340" s="150"/>
      <c r="G340" s="3" t="s">
        <v>9</v>
      </c>
    </row>
    <row r="341" ht="14.25" customHeight="1">
      <c r="B341" s="56"/>
      <c r="C341" s="15">
        <v>45949.0</v>
      </c>
      <c r="D341" s="29" t="s">
        <v>782</v>
      </c>
      <c r="E341" s="149">
        <v>1000000.0</v>
      </c>
      <c r="F341" s="150"/>
      <c r="G341" s="3" t="s">
        <v>9</v>
      </c>
    </row>
    <row r="342" ht="14.25" customHeight="1">
      <c r="B342" s="56"/>
      <c r="C342" s="15">
        <v>45949.0</v>
      </c>
      <c r="D342" s="29" t="s">
        <v>973</v>
      </c>
      <c r="E342" s="148"/>
      <c r="F342" s="149">
        <v>98356.0</v>
      </c>
      <c r="G342" s="1"/>
    </row>
    <row r="343" ht="14.25" customHeight="1">
      <c r="B343" s="56"/>
      <c r="C343" s="15">
        <v>45949.0</v>
      </c>
      <c r="D343" s="29" t="s">
        <v>53</v>
      </c>
      <c r="E343" s="149">
        <v>50000.0</v>
      </c>
      <c r="F343" s="150"/>
      <c r="G343" s="1"/>
    </row>
    <row r="344" ht="14.25" customHeight="1">
      <c r="B344" s="56"/>
      <c r="C344" s="15">
        <v>45949.0</v>
      </c>
      <c r="D344" s="29" t="s">
        <v>567</v>
      </c>
      <c r="E344" s="149">
        <v>150000.0</v>
      </c>
      <c r="F344" s="150"/>
      <c r="G344" s="3" t="s">
        <v>60</v>
      </c>
    </row>
    <row r="345" ht="14.25" customHeight="1">
      <c r="B345" s="56"/>
      <c r="C345" s="15">
        <v>45950.0</v>
      </c>
      <c r="D345" s="29" t="s">
        <v>376</v>
      </c>
      <c r="E345" s="149">
        <v>50000.0</v>
      </c>
      <c r="F345" s="150"/>
      <c r="G345" s="3" t="s">
        <v>9</v>
      </c>
      <c r="H345" s="1">
        <v>32.0</v>
      </c>
    </row>
    <row r="346" ht="14.25" customHeight="1">
      <c r="B346" s="56"/>
      <c r="C346" s="15">
        <v>45950.0</v>
      </c>
      <c r="D346" s="29" t="s">
        <v>209</v>
      </c>
      <c r="E346" s="149">
        <v>50000.0</v>
      </c>
      <c r="F346" s="150"/>
      <c r="G346" s="1"/>
    </row>
    <row r="347" ht="14.25" customHeight="1">
      <c r="B347" s="56"/>
      <c r="C347" s="15">
        <v>45950.0</v>
      </c>
      <c r="D347" s="29" t="s">
        <v>420</v>
      </c>
      <c r="E347" s="149">
        <v>100000.0</v>
      </c>
      <c r="F347" s="150"/>
      <c r="G347" s="1"/>
    </row>
    <row r="348" ht="14.25" customHeight="1">
      <c r="B348" s="56"/>
      <c r="C348" s="15">
        <v>45950.0</v>
      </c>
      <c r="D348" s="29" t="s">
        <v>391</v>
      </c>
      <c r="E348" s="149">
        <v>20000.0</v>
      </c>
      <c r="F348" s="150"/>
      <c r="G348" s="1"/>
    </row>
    <row r="349" ht="14.25" customHeight="1">
      <c r="B349" s="56"/>
      <c r="C349" s="15">
        <v>45950.0</v>
      </c>
      <c r="D349" s="29" t="s">
        <v>913</v>
      </c>
      <c r="E349" s="149">
        <v>400000.0</v>
      </c>
      <c r="F349" s="150"/>
      <c r="G349" s="1"/>
    </row>
    <row r="350" ht="14.25" customHeight="1">
      <c r="B350" s="56"/>
      <c r="C350" s="15">
        <v>45950.0</v>
      </c>
      <c r="D350" s="29" t="s">
        <v>704</v>
      </c>
      <c r="E350" s="149">
        <v>300000.0</v>
      </c>
      <c r="F350" s="150"/>
      <c r="G350" s="1"/>
    </row>
    <row r="351" ht="14.25" customHeight="1">
      <c r="B351" s="56"/>
      <c r="C351" s="15">
        <v>45950.0</v>
      </c>
      <c r="D351" s="29" t="s">
        <v>13</v>
      </c>
      <c r="E351" s="149">
        <v>20002.0</v>
      </c>
      <c r="F351" s="150"/>
      <c r="G351" s="3" t="s">
        <v>9</v>
      </c>
    </row>
    <row r="352" ht="14.25" customHeight="1">
      <c r="B352" s="56"/>
      <c r="C352" s="15">
        <v>45950.0</v>
      </c>
      <c r="D352" s="29" t="s">
        <v>143</v>
      </c>
      <c r="E352" s="149">
        <v>500000.0</v>
      </c>
      <c r="F352" s="150"/>
      <c r="G352" s="3" t="s">
        <v>9</v>
      </c>
    </row>
    <row r="353" ht="14.25" customHeight="1">
      <c r="B353" s="56"/>
      <c r="C353" s="15">
        <v>45950.0</v>
      </c>
      <c r="D353" s="29" t="s">
        <v>740</v>
      </c>
      <c r="E353" s="149">
        <v>139459.0</v>
      </c>
      <c r="F353" s="150"/>
      <c r="G353" s="1"/>
    </row>
    <row r="354" ht="14.25" customHeight="1">
      <c r="B354" s="56"/>
      <c r="C354" s="15">
        <v>45950.0</v>
      </c>
      <c r="D354" s="29" t="s">
        <v>162</v>
      </c>
      <c r="E354" s="149">
        <v>50000.0</v>
      </c>
      <c r="F354" s="150"/>
      <c r="G354" s="1"/>
    </row>
    <row r="355" ht="14.25" customHeight="1">
      <c r="B355" s="56"/>
      <c r="C355" s="15">
        <v>45950.0</v>
      </c>
      <c r="D355" s="29" t="s">
        <v>55</v>
      </c>
      <c r="E355" s="149">
        <v>25000.0</v>
      </c>
      <c r="F355" s="150"/>
      <c r="G355" s="1"/>
    </row>
    <row r="356" ht="14.25" customHeight="1">
      <c r="B356" s="56"/>
      <c r="C356" s="15">
        <v>45950.0</v>
      </c>
      <c r="D356" s="29" t="s">
        <v>127</v>
      </c>
      <c r="E356" s="149">
        <v>100000.0</v>
      </c>
      <c r="F356" s="150"/>
      <c r="G356" s="1"/>
    </row>
    <row r="357" ht="14.25" customHeight="1">
      <c r="B357" s="56"/>
      <c r="C357" s="15">
        <v>45950.0</v>
      </c>
      <c r="D357" s="29" t="s">
        <v>766</v>
      </c>
      <c r="E357" s="149">
        <v>500000.0</v>
      </c>
      <c r="F357" s="150"/>
      <c r="G357" s="1"/>
    </row>
    <row r="358" ht="14.25" customHeight="1">
      <c r="B358" s="56"/>
      <c r="C358" s="15">
        <v>45950.0</v>
      </c>
      <c r="D358" s="29" t="s">
        <v>253</v>
      </c>
      <c r="E358" s="149">
        <v>1.5E7</v>
      </c>
      <c r="F358" s="148"/>
      <c r="G358" s="3" t="s">
        <v>46</v>
      </c>
    </row>
    <row r="359" ht="14.25" customHeight="1">
      <c r="B359" s="56"/>
      <c r="C359" s="15">
        <v>45950.0</v>
      </c>
      <c r="D359" s="29" t="s">
        <v>27</v>
      </c>
      <c r="E359" s="149">
        <v>50000.0</v>
      </c>
      <c r="F359" s="148"/>
      <c r="G359" s="1"/>
    </row>
    <row r="360" ht="14.25" customHeight="1">
      <c r="B360" s="56"/>
      <c r="C360" s="15">
        <v>45950.0</v>
      </c>
      <c r="D360" s="29" t="s">
        <v>196</v>
      </c>
      <c r="E360" s="149">
        <v>500000.0</v>
      </c>
      <c r="F360" s="148"/>
      <c r="G360" s="1"/>
    </row>
    <row r="361" ht="14.25" customHeight="1">
      <c r="B361" s="56"/>
      <c r="C361" s="15">
        <v>45950.0</v>
      </c>
      <c r="D361" s="29" t="s">
        <v>196</v>
      </c>
      <c r="E361" s="149">
        <v>1000000.0</v>
      </c>
      <c r="F361" s="148"/>
      <c r="G361" s="1"/>
    </row>
    <row r="362" ht="14.25" customHeight="1">
      <c r="B362" s="56"/>
      <c r="C362" s="15">
        <v>45950.0</v>
      </c>
      <c r="D362" s="29" t="s">
        <v>58</v>
      </c>
      <c r="E362" s="149">
        <v>126196.0</v>
      </c>
      <c r="F362" s="148"/>
      <c r="G362" s="1"/>
    </row>
    <row r="363" ht="14.25" customHeight="1">
      <c r="B363" s="56"/>
      <c r="C363" s="15">
        <v>45950.0</v>
      </c>
      <c r="D363" s="29" t="s">
        <v>355</v>
      </c>
      <c r="E363" s="149">
        <v>500122.0</v>
      </c>
      <c r="F363" s="148"/>
      <c r="G363" s="1"/>
    </row>
    <row r="364" ht="14.25" customHeight="1">
      <c r="B364" s="56"/>
      <c r="C364" s="15">
        <v>45950.0</v>
      </c>
      <c r="D364" s="29" t="s">
        <v>49</v>
      </c>
      <c r="E364" s="149">
        <v>60000.0</v>
      </c>
      <c r="F364" s="148"/>
      <c r="G364" s="1"/>
    </row>
    <row r="365" ht="14.25" customHeight="1">
      <c r="B365" s="56"/>
      <c r="C365" s="15">
        <v>45950.0</v>
      </c>
      <c r="D365" s="29" t="s">
        <v>408</v>
      </c>
      <c r="E365" s="149">
        <v>35000.0</v>
      </c>
      <c r="F365" s="148"/>
      <c r="G365" s="1"/>
    </row>
    <row r="366" ht="14.25" customHeight="1">
      <c r="B366" s="56"/>
      <c r="C366" s="15">
        <v>45950.0</v>
      </c>
      <c r="D366" s="29" t="s">
        <v>1010</v>
      </c>
      <c r="E366" s="149">
        <v>100000.0</v>
      </c>
      <c r="F366" s="148"/>
      <c r="G366" s="1"/>
    </row>
    <row r="367" ht="14.25" customHeight="1">
      <c r="B367" s="56"/>
      <c r="C367" s="15">
        <v>45951.0</v>
      </c>
      <c r="D367" s="29" t="s">
        <v>761</v>
      </c>
      <c r="E367" s="149">
        <v>500000.0</v>
      </c>
      <c r="F367" s="148"/>
      <c r="G367" s="1"/>
    </row>
    <row r="368" ht="14.25" customHeight="1">
      <c r="B368" s="56"/>
      <c r="C368" s="15">
        <v>45951.0</v>
      </c>
      <c r="D368" s="29" t="s">
        <v>64</v>
      </c>
      <c r="E368" s="149">
        <v>50000.0</v>
      </c>
      <c r="F368" s="148"/>
      <c r="G368" s="1"/>
    </row>
    <row r="369" ht="14.25" customHeight="1">
      <c r="B369" s="56"/>
      <c r="C369" s="15">
        <v>45951.0</v>
      </c>
      <c r="D369" s="29" t="s">
        <v>391</v>
      </c>
      <c r="E369" s="149">
        <v>20000.0</v>
      </c>
      <c r="F369" s="148"/>
      <c r="G369" s="1"/>
    </row>
    <row r="370" ht="14.25" customHeight="1">
      <c r="B370" s="56"/>
      <c r="C370" s="15">
        <v>45951.0</v>
      </c>
      <c r="D370" s="29" t="s">
        <v>920</v>
      </c>
      <c r="E370" s="149">
        <v>100000.0</v>
      </c>
      <c r="F370" s="148"/>
      <c r="G370" s="1"/>
    </row>
    <row r="371" ht="14.25" customHeight="1">
      <c r="B371" s="56"/>
      <c r="C371" s="15">
        <v>45951.0</v>
      </c>
      <c r="D371" s="29" t="s">
        <v>13</v>
      </c>
      <c r="E371" s="149">
        <v>20002.0</v>
      </c>
      <c r="F371" s="150"/>
      <c r="G371" s="3" t="s">
        <v>9</v>
      </c>
    </row>
    <row r="372" ht="14.25" customHeight="1">
      <c r="B372" s="56"/>
      <c r="C372" s="15">
        <v>45951.0</v>
      </c>
      <c r="D372" s="29" t="s">
        <v>703</v>
      </c>
      <c r="E372" s="149">
        <v>100000.0</v>
      </c>
      <c r="F372" s="150"/>
      <c r="G372" s="1"/>
    </row>
    <row r="373" ht="14.25" customHeight="1">
      <c r="B373" s="56"/>
      <c r="C373" s="15">
        <v>45951.0</v>
      </c>
      <c r="D373" s="29" t="s">
        <v>418</v>
      </c>
      <c r="E373" s="149">
        <v>100000.0</v>
      </c>
      <c r="F373" s="150"/>
      <c r="G373" s="1"/>
    </row>
    <row r="374" ht="14.25" customHeight="1">
      <c r="B374" s="56"/>
      <c r="C374" s="15">
        <v>45951.0</v>
      </c>
      <c r="D374" s="29" t="s">
        <v>759</v>
      </c>
      <c r="E374" s="149">
        <v>500000.0</v>
      </c>
      <c r="F374" s="150"/>
      <c r="G374" s="1"/>
    </row>
    <row r="375" ht="14.25" customHeight="1">
      <c r="B375" s="56"/>
      <c r="C375" s="15">
        <v>45951.0</v>
      </c>
      <c r="D375" s="29" t="s">
        <v>1011</v>
      </c>
      <c r="E375" s="149">
        <v>2000000.0</v>
      </c>
      <c r="F375" s="150"/>
      <c r="G375" s="1"/>
    </row>
    <row r="376" ht="14.25" customHeight="1">
      <c r="B376" s="56"/>
      <c r="C376" s="15">
        <v>45951.0</v>
      </c>
      <c r="D376" s="29" t="s">
        <v>701</v>
      </c>
      <c r="E376" s="149">
        <v>50000.0</v>
      </c>
      <c r="F376" s="150"/>
      <c r="G376" s="1"/>
    </row>
    <row r="377" ht="14.25" customHeight="1">
      <c r="B377" s="56"/>
      <c r="C377" s="15">
        <v>45951.0</v>
      </c>
      <c r="D377" s="29" t="s">
        <v>408</v>
      </c>
      <c r="E377" s="149">
        <v>35000.0</v>
      </c>
      <c r="F377" s="150"/>
      <c r="G377" s="1"/>
    </row>
    <row r="378" ht="14.25" customHeight="1">
      <c r="B378" s="56"/>
      <c r="C378" s="15">
        <v>45951.0</v>
      </c>
      <c r="D378" s="29" t="s">
        <v>1012</v>
      </c>
      <c r="E378" s="148"/>
      <c r="F378" s="149">
        <v>9201000.0</v>
      </c>
      <c r="G378" s="1"/>
    </row>
    <row r="379" ht="14.25" customHeight="1">
      <c r="B379" s="56"/>
      <c r="C379" s="15">
        <v>45951.0</v>
      </c>
      <c r="D379" s="29" t="s">
        <v>1013</v>
      </c>
      <c r="E379" s="149">
        <v>100000.0</v>
      </c>
      <c r="F379" s="150"/>
      <c r="G379" s="1"/>
    </row>
    <row r="380" ht="14.25" customHeight="1">
      <c r="B380" s="56"/>
      <c r="C380" s="15">
        <v>45951.0</v>
      </c>
      <c r="D380" s="29" t="s">
        <v>27</v>
      </c>
      <c r="E380" s="149">
        <v>50000.0</v>
      </c>
      <c r="F380" s="150"/>
      <c r="G380" s="1"/>
      <c r="H380" s="1">
        <v>35.0</v>
      </c>
    </row>
    <row r="381" ht="14.25" customHeight="1">
      <c r="B381" s="56"/>
      <c r="C381" s="15">
        <v>45951.0</v>
      </c>
      <c r="D381" s="29" t="s">
        <v>691</v>
      </c>
      <c r="E381" s="149">
        <v>500000.0</v>
      </c>
      <c r="F381" s="150"/>
      <c r="G381" s="3" t="s">
        <v>9</v>
      </c>
    </row>
    <row r="382" ht="14.25" customHeight="1">
      <c r="B382" s="56"/>
      <c r="C382" s="15">
        <v>45952.0</v>
      </c>
      <c r="D382" s="29" t="s">
        <v>391</v>
      </c>
      <c r="E382" s="149">
        <v>20000.0</v>
      </c>
      <c r="F382" s="150"/>
      <c r="G382" s="1"/>
    </row>
    <row r="383" ht="14.25" customHeight="1">
      <c r="B383" s="56"/>
      <c r="C383" s="15">
        <v>45952.0</v>
      </c>
      <c r="D383" s="29" t="s">
        <v>172</v>
      </c>
      <c r="E383" s="149">
        <v>220000.0</v>
      </c>
      <c r="F383" s="150"/>
      <c r="G383" s="3" t="s">
        <v>9</v>
      </c>
    </row>
    <row r="384" ht="14.25" customHeight="1">
      <c r="B384" s="56"/>
      <c r="C384" s="15">
        <v>45952.0</v>
      </c>
      <c r="D384" s="29" t="s">
        <v>49</v>
      </c>
      <c r="E384" s="149">
        <v>60000.0</v>
      </c>
      <c r="F384" s="150"/>
      <c r="G384" s="1"/>
    </row>
    <row r="385" ht="14.25" customHeight="1">
      <c r="B385" s="56"/>
      <c r="C385" s="15">
        <v>45952.0</v>
      </c>
      <c r="D385" s="29" t="s">
        <v>13</v>
      </c>
      <c r="E385" s="149">
        <v>20002.0</v>
      </c>
      <c r="F385" s="150"/>
      <c r="G385" s="3" t="s">
        <v>9</v>
      </c>
    </row>
    <row r="386" ht="14.25" customHeight="1">
      <c r="B386" s="56"/>
      <c r="C386" s="15">
        <v>45952.0</v>
      </c>
      <c r="D386" s="29" t="s">
        <v>637</v>
      </c>
      <c r="E386" s="149">
        <v>777777.0</v>
      </c>
      <c r="F386" s="150"/>
      <c r="G386" s="1"/>
    </row>
    <row r="387" ht="14.25" customHeight="1">
      <c r="B387" s="56"/>
      <c r="C387" s="15">
        <v>45952.0</v>
      </c>
      <c r="D387" s="29" t="s">
        <v>809</v>
      </c>
      <c r="E387" s="149">
        <v>20000.0</v>
      </c>
      <c r="F387" s="150"/>
      <c r="G387" s="1"/>
    </row>
    <row r="388" ht="14.25" customHeight="1">
      <c r="B388" s="56"/>
      <c r="C388" s="15">
        <v>45952.0</v>
      </c>
      <c r="D388" s="29" t="s">
        <v>10</v>
      </c>
      <c r="E388" s="149">
        <v>10000.0</v>
      </c>
      <c r="F388" s="150"/>
      <c r="G388" s="1"/>
    </row>
    <row r="389" ht="14.25" customHeight="1">
      <c r="B389" s="56"/>
      <c r="C389" s="15">
        <v>45952.0</v>
      </c>
      <c r="D389" s="29" t="s">
        <v>1014</v>
      </c>
      <c r="E389" s="149">
        <v>250000.0</v>
      </c>
      <c r="F389" s="150"/>
      <c r="G389" s="1"/>
    </row>
    <row r="390" ht="14.25" customHeight="1">
      <c r="B390" s="56"/>
      <c r="C390" s="15">
        <v>45952.0</v>
      </c>
      <c r="D390" s="29" t="s">
        <v>27</v>
      </c>
      <c r="E390" s="149">
        <v>50000.0</v>
      </c>
      <c r="F390" s="150"/>
      <c r="G390" s="3"/>
    </row>
    <row r="391" ht="14.25" customHeight="1">
      <c r="B391" s="56"/>
      <c r="C391" s="15">
        <v>45953.0</v>
      </c>
      <c r="D391" s="29" t="s">
        <v>13</v>
      </c>
      <c r="E391" s="149">
        <v>20002.0</v>
      </c>
      <c r="F391" s="150"/>
      <c r="G391" s="3" t="s">
        <v>9</v>
      </c>
    </row>
    <row r="392" ht="14.25" customHeight="1">
      <c r="B392" s="56"/>
      <c r="C392" s="15">
        <v>45953.0</v>
      </c>
      <c r="D392" s="29" t="s">
        <v>391</v>
      </c>
      <c r="E392" s="149">
        <v>20000.0</v>
      </c>
      <c r="F392" s="150"/>
      <c r="G392" s="1"/>
      <c r="H392" s="1">
        <v>36.0</v>
      </c>
    </row>
    <row r="393" ht="14.25" customHeight="1">
      <c r="B393" s="56"/>
      <c r="C393" s="15">
        <v>45953.0</v>
      </c>
      <c r="D393" s="29" t="s">
        <v>866</v>
      </c>
      <c r="E393" s="149">
        <v>50000.0</v>
      </c>
      <c r="F393" s="150"/>
      <c r="G393" s="1"/>
    </row>
    <row r="394" ht="14.25" customHeight="1">
      <c r="B394" s="56"/>
      <c r="C394" s="15">
        <v>45953.0</v>
      </c>
      <c r="D394" s="29" t="s">
        <v>408</v>
      </c>
      <c r="E394" s="149">
        <v>35000.0</v>
      </c>
      <c r="F394" s="150"/>
      <c r="G394" s="1"/>
    </row>
    <row r="395" ht="14.25" customHeight="1">
      <c r="B395" s="56"/>
      <c r="C395" s="15">
        <v>45953.0</v>
      </c>
      <c r="D395" s="29" t="s">
        <v>27</v>
      </c>
      <c r="E395" s="149">
        <v>50000.0</v>
      </c>
      <c r="F395" s="150"/>
      <c r="G395" s="1"/>
    </row>
    <row r="396" ht="14.25" customHeight="1">
      <c r="B396" s="56"/>
      <c r="C396" s="15">
        <v>45953.0</v>
      </c>
      <c r="D396" s="29" t="s">
        <v>809</v>
      </c>
      <c r="E396" s="149">
        <v>20000.0</v>
      </c>
      <c r="F396" s="150"/>
      <c r="G396" s="1"/>
    </row>
    <row r="397" ht="14.25" customHeight="1">
      <c r="B397" s="56"/>
      <c r="C397" s="15">
        <v>45953.0</v>
      </c>
      <c r="D397" s="29" t="s">
        <v>12</v>
      </c>
      <c r="E397" s="149">
        <v>200000.0</v>
      </c>
      <c r="F397" s="150"/>
      <c r="G397" s="3" t="s">
        <v>9</v>
      </c>
    </row>
    <row r="398" ht="14.25" customHeight="1">
      <c r="B398" s="56"/>
      <c r="C398" s="15">
        <v>45953.0</v>
      </c>
      <c r="D398" s="29" t="s">
        <v>1015</v>
      </c>
      <c r="E398" s="149">
        <v>150000.0</v>
      </c>
      <c r="F398" s="150"/>
      <c r="G398" s="3" t="s">
        <v>9</v>
      </c>
    </row>
    <row r="399" ht="14.25" customHeight="1">
      <c r="B399" s="56"/>
      <c r="C399" s="15">
        <v>45953.0</v>
      </c>
      <c r="D399" s="29" t="s">
        <v>1002</v>
      </c>
      <c r="E399" s="148"/>
      <c r="F399" s="149">
        <v>9000000.0</v>
      </c>
      <c r="G399" s="1"/>
    </row>
    <row r="400" ht="14.25" customHeight="1">
      <c r="B400" s="56"/>
      <c r="C400" s="15">
        <v>45954.0</v>
      </c>
      <c r="D400" s="29" t="s">
        <v>591</v>
      </c>
      <c r="E400" s="149">
        <v>3000000.0</v>
      </c>
      <c r="F400" s="150"/>
      <c r="G400" s="1"/>
      <c r="H400" s="1">
        <v>37.0</v>
      </c>
    </row>
    <row r="401" ht="14.25" customHeight="1">
      <c r="B401" s="56"/>
      <c r="C401" s="15">
        <v>45954.0</v>
      </c>
      <c r="D401" s="29" t="s">
        <v>655</v>
      </c>
      <c r="E401" s="149">
        <v>200000.0</v>
      </c>
      <c r="F401" s="150"/>
      <c r="G401" s="1"/>
    </row>
    <row r="402" ht="14.25" customHeight="1">
      <c r="B402" s="56"/>
      <c r="C402" s="15">
        <v>45954.0</v>
      </c>
      <c r="D402" s="29" t="s">
        <v>162</v>
      </c>
      <c r="E402" s="149">
        <v>50000.0</v>
      </c>
      <c r="F402" s="150"/>
      <c r="G402" s="1"/>
    </row>
    <row r="403" ht="14.25" customHeight="1">
      <c r="B403" s="56"/>
      <c r="C403" s="15">
        <v>45954.0</v>
      </c>
      <c r="D403" s="29" t="s">
        <v>1016</v>
      </c>
      <c r="E403" s="149">
        <v>1653085.0</v>
      </c>
      <c r="F403" s="150"/>
      <c r="G403" s="1"/>
    </row>
    <row r="404" ht="14.25" customHeight="1">
      <c r="B404" s="56"/>
      <c r="C404" s="15">
        <v>45954.0</v>
      </c>
      <c r="D404" s="29" t="s">
        <v>391</v>
      </c>
      <c r="E404" s="149">
        <v>20000.0</v>
      </c>
      <c r="F404" s="150"/>
      <c r="G404" s="1"/>
    </row>
    <row r="405" ht="14.25" customHeight="1">
      <c r="B405" s="56"/>
      <c r="C405" s="15">
        <v>45954.0</v>
      </c>
      <c r="D405" s="29" t="s">
        <v>251</v>
      </c>
      <c r="E405" s="149">
        <v>1500000.0</v>
      </c>
      <c r="F405" s="150"/>
      <c r="G405" s="3" t="s">
        <v>9</v>
      </c>
    </row>
    <row r="406" ht="14.25" customHeight="1">
      <c r="B406" s="56"/>
      <c r="C406" s="15">
        <v>45954.0</v>
      </c>
      <c r="D406" s="29" t="s">
        <v>190</v>
      </c>
      <c r="E406" s="149">
        <v>200000.0</v>
      </c>
      <c r="F406" s="150"/>
      <c r="G406" s="3" t="s">
        <v>9</v>
      </c>
    </row>
    <row r="407" ht="14.25" customHeight="1">
      <c r="B407" s="56"/>
      <c r="C407" s="15">
        <v>45954.0</v>
      </c>
      <c r="D407" s="29" t="s">
        <v>58</v>
      </c>
      <c r="E407" s="149">
        <v>127014.0</v>
      </c>
      <c r="F407" s="150"/>
      <c r="G407" s="1"/>
    </row>
    <row r="408" ht="14.25" customHeight="1">
      <c r="B408" s="56"/>
      <c r="C408" s="15">
        <v>45954.0</v>
      </c>
      <c r="D408" s="29" t="s">
        <v>45</v>
      </c>
      <c r="E408" s="149">
        <v>500000.0</v>
      </c>
      <c r="F408" s="150"/>
      <c r="G408" s="3" t="s">
        <v>46</v>
      </c>
      <c r="H408" s="1">
        <v>38.0</v>
      </c>
    </row>
    <row r="409" ht="14.25" customHeight="1">
      <c r="B409" s="56"/>
      <c r="C409" s="15">
        <v>45954.0</v>
      </c>
      <c r="D409" s="29" t="s">
        <v>13</v>
      </c>
      <c r="E409" s="149">
        <v>20002.0</v>
      </c>
      <c r="F409" s="150"/>
      <c r="G409" s="3" t="s">
        <v>9</v>
      </c>
    </row>
    <row r="410" ht="14.25" customHeight="1">
      <c r="B410" s="56"/>
      <c r="C410" s="15">
        <v>45954.0</v>
      </c>
      <c r="D410" s="29" t="s">
        <v>249</v>
      </c>
      <c r="E410" s="149">
        <v>60000.0</v>
      </c>
      <c r="F410" s="150"/>
      <c r="G410" s="3" t="s">
        <v>9</v>
      </c>
    </row>
    <row r="411" ht="14.25" customHeight="1">
      <c r="B411" s="56"/>
      <c r="C411" s="15">
        <v>45954.0</v>
      </c>
      <c r="D411" s="29" t="s">
        <v>1017</v>
      </c>
      <c r="E411" s="149">
        <v>500000.0</v>
      </c>
      <c r="F411" s="148"/>
      <c r="G411" s="1"/>
    </row>
    <row r="412" ht="14.25" customHeight="1">
      <c r="B412" s="56"/>
      <c r="C412" s="15">
        <v>45954.0</v>
      </c>
      <c r="D412" s="29" t="s">
        <v>27</v>
      </c>
      <c r="E412" s="153">
        <v>50000.0</v>
      </c>
      <c r="F412" s="154"/>
      <c r="G412" s="1"/>
    </row>
    <row r="413" ht="14.25" customHeight="1">
      <c r="B413" s="56"/>
      <c r="C413" s="15">
        <v>45954.0</v>
      </c>
      <c r="D413" s="29" t="s">
        <v>809</v>
      </c>
      <c r="E413" s="149">
        <v>20000.0</v>
      </c>
      <c r="F413" s="150"/>
      <c r="G413" s="1"/>
    </row>
    <row r="414" ht="14.25" customHeight="1">
      <c r="B414" s="56"/>
      <c r="C414" s="15">
        <v>45954.0</v>
      </c>
      <c r="D414" s="29" t="s">
        <v>1018</v>
      </c>
      <c r="E414" s="149">
        <v>200000.0</v>
      </c>
      <c r="F414" s="150"/>
      <c r="G414" s="1"/>
    </row>
    <row r="415" ht="14.25" customHeight="1">
      <c r="B415" s="56"/>
      <c r="C415" s="15">
        <v>45955.0</v>
      </c>
      <c r="D415" s="29" t="s">
        <v>274</v>
      </c>
      <c r="E415" s="149">
        <v>100000.0</v>
      </c>
      <c r="F415" s="150"/>
      <c r="G415" s="3" t="s">
        <v>9</v>
      </c>
    </row>
    <row r="416" ht="14.25" customHeight="1">
      <c r="B416" s="56"/>
      <c r="C416" s="15">
        <v>45955.0</v>
      </c>
      <c r="D416" s="29" t="s">
        <v>1019</v>
      </c>
      <c r="E416" s="149">
        <v>200000.0</v>
      </c>
      <c r="F416" s="150"/>
      <c r="G416" s="1"/>
    </row>
    <row r="417" ht="14.25" customHeight="1">
      <c r="B417" s="56"/>
      <c r="C417" s="15">
        <v>45955.0</v>
      </c>
      <c r="D417" s="29" t="s">
        <v>13</v>
      </c>
      <c r="E417" s="149">
        <v>20002.0</v>
      </c>
      <c r="F417" s="150"/>
      <c r="G417" s="3" t="s">
        <v>9</v>
      </c>
    </row>
    <row r="418" ht="14.25" customHeight="1">
      <c r="B418" s="56"/>
      <c r="C418" s="15">
        <v>45955.0</v>
      </c>
      <c r="D418" s="29" t="s">
        <v>262</v>
      </c>
      <c r="E418" s="149">
        <v>150000.0</v>
      </c>
      <c r="F418" s="150"/>
      <c r="G418" s="1"/>
    </row>
    <row r="419" ht="14.25" customHeight="1">
      <c r="B419" s="56"/>
      <c r="C419" s="15">
        <v>45955.0</v>
      </c>
      <c r="D419" s="29" t="s">
        <v>27</v>
      </c>
      <c r="E419" s="149">
        <v>50000.0</v>
      </c>
      <c r="F419" s="150"/>
      <c r="G419" s="1"/>
    </row>
    <row r="420" ht="14.25" customHeight="1">
      <c r="B420" s="56"/>
      <c r="C420" s="15">
        <v>45955.0</v>
      </c>
      <c r="D420" s="29" t="s">
        <v>408</v>
      </c>
      <c r="E420" s="149">
        <v>35000.0</v>
      </c>
      <c r="F420" s="150"/>
      <c r="G420" s="1"/>
    </row>
    <row r="421" ht="14.25" customHeight="1">
      <c r="B421" s="56"/>
      <c r="C421" s="15">
        <v>45955.0</v>
      </c>
      <c r="D421" s="29" t="s">
        <v>301</v>
      </c>
      <c r="E421" s="149">
        <v>100000.0</v>
      </c>
      <c r="F421" s="150"/>
      <c r="G421" s="1"/>
    </row>
    <row r="422" ht="14.25" customHeight="1">
      <c r="B422" s="56"/>
      <c r="C422" s="15">
        <v>45955.0</v>
      </c>
      <c r="D422" s="29" t="s">
        <v>1020</v>
      </c>
      <c r="E422" s="148"/>
      <c r="F422" s="149">
        <v>1.0075E7</v>
      </c>
      <c r="G422" s="3" t="s">
        <v>904</v>
      </c>
    </row>
    <row r="423" ht="14.25" customHeight="1">
      <c r="B423" s="56"/>
      <c r="C423" s="15">
        <v>45955.0</v>
      </c>
      <c r="D423" s="29" t="s">
        <v>1021</v>
      </c>
      <c r="E423" s="148"/>
      <c r="F423" s="149">
        <v>1330000.0</v>
      </c>
      <c r="G423" s="3" t="s">
        <v>289</v>
      </c>
    </row>
    <row r="424" ht="14.25" customHeight="1">
      <c r="B424" s="56"/>
      <c r="C424" s="15">
        <v>45955.0</v>
      </c>
      <c r="D424" s="29" t="s">
        <v>221</v>
      </c>
      <c r="E424" s="149">
        <v>170000.0</v>
      </c>
      <c r="F424" s="150"/>
      <c r="G424" s="1"/>
    </row>
    <row r="425" ht="14.25" customHeight="1">
      <c r="B425" s="56"/>
      <c r="C425" s="15">
        <v>45955.0</v>
      </c>
      <c r="D425" s="29" t="s">
        <v>92</v>
      </c>
      <c r="E425" s="149">
        <v>100000.0</v>
      </c>
      <c r="F425" s="150"/>
      <c r="G425" s="1"/>
    </row>
    <row r="426" ht="14.25" customHeight="1">
      <c r="B426" s="56"/>
      <c r="C426" s="15">
        <v>45956.0</v>
      </c>
      <c r="D426" s="29" t="s">
        <v>187</v>
      </c>
      <c r="E426" s="149">
        <v>500000.0</v>
      </c>
      <c r="F426" s="150"/>
      <c r="G426" s="1"/>
    </row>
    <row r="427" ht="14.25" customHeight="1">
      <c r="B427" s="56"/>
      <c r="C427" s="15">
        <v>45956.0</v>
      </c>
      <c r="D427" s="29" t="s">
        <v>408</v>
      </c>
      <c r="E427" s="149">
        <v>35000.0</v>
      </c>
      <c r="F427" s="150"/>
      <c r="G427" s="1"/>
    </row>
    <row r="428" ht="14.25" customHeight="1">
      <c r="B428" s="56"/>
      <c r="C428" s="15">
        <v>45956.0</v>
      </c>
      <c r="D428" s="29" t="s">
        <v>94</v>
      </c>
      <c r="E428" s="149">
        <v>25000.0</v>
      </c>
      <c r="F428" s="150"/>
      <c r="G428" s="1"/>
    </row>
    <row r="429" ht="14.25" customHeight="1">
      <c r="B429" s="56"/>
      <c r="C429" s="15">
        <v>45956.0</v>
      </c>
      <c r="D429" s="29" t="s">
        <v>36</v>
      </c>
      <c r="E429" s="149">
        <v>300000.0</v>
      </c>
      <c r="F429" s="150"/>
      <c r="G429" s="3" t="s">
        <v>9</v>
      </c>
    </row>
    <row r="430" ht="14.25" customHeight="1">
      <c r="B430" s="56"/>
      <c r="C430" s="15">
        <v>45956.0</v>
      </c>
      <c r="D430" s="29" t="s">
        <v>27</v>
      </c>
      <c r="E430" s="149">
        <v>100000.0</v>
      </c>
      <c r="F430" s="150"/>
      <c r="G430" s="1"/>
    </row>
    <row r="431" ht="14.25" customHeight="1">
      <c r="B431" s="56"/>
      <c r="C431" s="15">
        <v>45956.0</v>
      </c>
      <c r="D431" s="29" t="s">
        <v>13</v>
      </c>
      <c r="E431" s="149">
        <v>20002.0</v>
      </c>
      <c r="F431" s="150"/>
      <c r="G431" s="3" t="s">
        <v>9</v>
      </c>
    </row>
    <row r="432" ht="14.25" customHeight="1">
      <c r="B432" s="56"/>
      <c r="C432" s="15">
        <v>45956.0</v>
      </c>
      <c r="D432" s="29" t="s">
        <v>804</v>
      </c>
      <c r="E432" s="149">
        <v>1000000.0</v>
      </c>
      <c r="F432" s="150"/>
    </row>
    <row r="433" ht="14.25" customHeight="1">
      <c r="B433" s="56"/>
      <c r="C433" s="15">
        <v>45956.0</v>
      </c>
      <c r="D433" s="29" t="s">
        <v>621</v>
      </c>
      <c r="E433" s="149">
        <v>1500000.0</v>
      </c>
      <c r="F433" s="150"/>
      <c r="G433" s="1"/>
    </row>
    <row r="434" ht="14.25" customHeight="1">
      <c r="B434" s="56"/>
      <c r="C434" s="15">
        <v>45956.0</v>
      </c>
      <c r="D434" s="29" t="s">
        <v>350</v>
      </c>
      <c r="E434" s="149">
        <v>100000.0</v>
      </c>
      <c r="F434" s="150"/>
      <c r="G434" s="1"/>
    </row>
    <row r="435" ht="14.25" customHeight="1">
      <c r="B435" s="56"/>
      <c r="C435" s="15">
        <v>45956.0</v>
      </c>
      <c r="D435" s="29" t="s">
        <v>809</v>
      </c>
      <c r="E435" s="149">
        <v>20000.0</v>
      </c>
      <c r="F435" s="150"/>
      <c r="G435" s="1"/>
    </row>
    <row r="436" ht="14.25" customHeight="1">
      <c r="B436" s="56"/>
      <c r="C436" s="15">
        <v>45956.0</v>
      </c>
      <c r="D436" s="29" t="s">
        <v>189</v>
      </c>
      <c r="E436" s="149">
        <v>50000.0</v>
      </c>
      <c r="F436" s="150"/>
      <c r="G436" s="3" t="s">
        <v>9</v>
      </c>
    </row>
    <row r="437" ht="14.25" customHeight="1">
      <c r="B437" s="56"/>
      <c r="C437" s="15">
        <v>45956.0</v>
      </c>
      <c r="D437" s="29" t="s">
        <v>510</v>
      </c>
      <c r="E437" s="149">
        <v>50000.0</v>
      </c>
      <c r="F437" s="150"/>
      <c r="G437" s="1"/>
    </row>
    <row r="438" ht="14.25" customHeight="1">
      <c r="B438" s="56"/>
      <c r="C438" s="15">
        <v>45956.0</v>
      </c>
      <c r="D438" s="29" t="s">
        <v>714</v>
      </c>
      <c r="E438" s="149">
        <v>500000.0</v>
      </c>
      <c r="F438" s="150"/>
      <c r="G438" s="1"/>
    </row>
    <row r="439" ht="14.25" customHeight="1">
      <c r="B439" s="56"/>
      <c r="C439" s="15">
        <v>45956.0</v>
      </c>
      <c r="D439" s="29" t="s">
        <v>782</v>
      </c>
      <c r="E439" s="149">
        <v>1000000.0</v>
      </c>
      <c r="F439" s="150"/>
      <c r="G439" s="3" t="s">
        <v>9</v>
      </c>
    </row>
    <row r="440" ht="14.25" customHeight="1">
      <c r="B440" s="56"/>
      <c r="C440" s="15">
        <v>45956.0</v>
      </c>
      <c r="D440" s="29" t="s">
        <v>693</v>
      </c>
      <c r="E440" s="149">
        <v>150000.0</v>
      </c>
      <c r="F440" s="150"/>
      <c r="G440" s="1"/>
    </row>
    <row r="441" ht="14.25" customHeight="1">
      <c r="B441" s="56"/>
      <c r="C441" s="15">
        <v>45956.0</v>
      </c>
      <c r="D441" s="29" t="s">
        <v>143</v>
      </c>
      <c r="E441" s="149">
        <v>500000.0</v>
      </c>
      <c r="F441" s="150"/>
      <c r="G441" s="3" t="s">
        <v>9</v>
      </c>
    </row>
    <row r="442" ht="14.25" customHeight="1">
      <c r="B442" s="56"/>
      <c r="C442" s="15">
        <v>45957.0</v>
      </c>
      <c r="D442" s="29" t="s">
        <v>567</v>
      </c>
      <c r="E442" s="149">
        <v>100000.0</v>
      </c>
      <c r="F442" s="150"/>
      <c r="G442" s="3" t="s">
        <v>60</v>
      </c>
    </row>
    <row r="443" ht="14.25" customHeight="1">
      <c r="B443" s="56"/>
      <c r="C443" s="15">
        <v>45957.0</v>
      </c>
      <c r="D443" s="29" t="s">
        <v>273</v>
      </c>
      <c r="E443" s="149">
        <v>500000.0</v>
      </c>
      <c r="F443" s="150"/>
      <c r="G443" s="1"/>
    </row>
    <row r="444" ht="14.25" customHeight="1">
      <c r="B444" s="56"/>
      <c r="C444" s="15">
        <v>45957.0</v>
      </c>
      <c r="D444" s="29" t="s">
        <v>111</v>
      </c>
      <c r="E444" s="149">
        <v>50000.0</v>
      </c>
      <c r="F444" s="150"/>
      <c r="G444" s="1"/>
    </row>
    <row r="445" ht="14.25" customHeight="1">
      <c r="B445" s="56"/>
      <c r="C445" s="15">
        <v>45957.0</v>
      </c>
      <c r="D445" s="29" t="s">
        <v>209</v>
      </c>
      <c r="E445" s="149">
        <v>50000.0</v>
      </c>
      <c r="F445" s="150"/>
      <c r="G445" s="1"/>
    </row>
    <row r="446" ht="14.25" customHeight="1">
      <c r="B446" s="56"/>
      <c r="C446" s="15">
        <v>45957.0</v>
      </c>
      <c r="D446" s="29" t="s">
        <v>391</v>
      </c>
      <c r="E446" s="149">
        <v>20000.0</v>
      </c>
      <c r="F446" s="150"/>
      <c r="G446" s="1"/>
    </row>
    <row r="447" ht="14.25" customHeight="1">
      <c r="B447" s="56"/>
      <c r="C447" s="15">
        <v>45957.0</v>
      </c>
      <c r="D447" s="29" t="s">
        <v>920</v>
      </c>
      <c r="E447" s="149">
        <v>100000.0</v>
      </c>
      <c r="F447" s="150"/>
      <c r="G447" s="1"/>
    </row>
    <row r="448" ht="14.25" customHeight="1">
      <c r="B448" s="56"/>
      <c r="C448" s="15">
        <v>45957.0</v>
      </c>
      <c r="D448" s="29" t="s">
        <v>27</v>
      </c>
      <c r="E448" s="149">
        <v>50000.0</v>
      </c>
      <c r="F448" s="150"/>
      <c r="G448" s="1"/>
    </row>
    <row r="449" ht="14.25" customHeight="1">
      <c r="B449" s="56"/>
      <c r="C449" s="15">
        <v>45957.0</v>
      </c>
      <c r="D449" s="29" t="s">
        <v>13</v>
      </c>
      <c r="E449" s="149">
        <v>20002.0</v>
      </c>
      <c r="F449" s="150"/>
      <c r="G449" s="3" t="s">
        <v>9</v>
      </c>
    </row>
    <row r="450" ht="14.25" customHeight="1">
      <c r="B450" s="56"/>
      <c r="C450" s="15">
        <v>45957.0</v>
      </c>
      <c r="D450" s="29" t="s">
        <v>127</v>
      </c>
      <c r="E450" s="149">
        <v>100000.0</v>
      </c>
      <c r="F450" s="150"/>
      <c r="G450" s="1"/>
    </row>
    <row r="451" ht="14.25" customHeight="1">
      <c r="B451" s="56"/>
      <c r="C451" s="15">
        <v>45957.0</v>
      </c>
      <c r="D451" s="29" t="s">
        <v>85</v>
      </c>
      <c r="E451" s="149">
        <v>1500000.0</v>
      </c>
      <c r="F451" s="150"/>
      <c r="G451" s="1"/>
    </row>
    <row r="452" ht="14.25" customHeight="1">
      <c r="B452" s="56"/>
      <c r="C452" s="15">
        <v>45957.0</v>
      </c>
      <c r="D452" s="29" t="s">
        <v>369</v>
      </c>
      <c r="E452" s="149">
        <v>500000.0</v>
      </c>
      <c r="F452" s="150"/>
      <c r="G452" s="1"/>
    </row>
    <row r="453" ht="14.25" customHeight="1">
      <c r="B453" s="56"/>
      <c r="C453" s="15">
        <v>45957.0</v>
      </c>
      <c r="D453" s="29" t="s">
        <v>408</v>
      </c>
      <c r="E453" s="149">
        <v>35000.0</v>
      </c>
      <c r="F453" s="150"/>
      <c r="G453" s="1"/>
    </row>
    <row r="454" ht="14.25" customHeight="1">
      <c r="B454" s="56"/>
      <c r="C454" s="15">
        <v>45957.0</v>
      </c>
      <c r="D454" s="29" t="s">
        <v>26</v>
      </c>
      <c r="E454" s="149">
        <v>500000.0</v>
      </c>
      <c r="F454" s="150"/>
      <c r="G454" s="1"/>
    </row>
    <row r="455" ht="14.25" customHeight="1">
      <c r="B455" s="56"/>
      <c r="C455" s="15">
        <v>45957.0</v>
      </c>
      <c r="D455" s="29" t="s">
        <v>204</v>
      </c>
      <c r="E455" s="149">
        <v>300000.0</v>
      </c>
      <c r="F455" s="150"/>
      <c r="G455" s="3" t="s">
        <v>9</v>
      </c>
    </row>
    <row r="456" ht="14.25" customHeight="1">
      <c r="B456" s="56"/>
      <c r="C456" s="15">
        <v>45957.0</v>
      </c>
      <c r="D456" s="29" t="s">
        <v>428</v>
      </c>
      <c r="E456" s="149">
        <v>100000.0</v>
      </c>
      <c r="F456" s="150"/>
      <c r="G456" s="1"/>
    </row>
    <row r="457" ht="14.25" customHeight="1">
      <c r="B457" s="56"/>
      <c r="C457" s="15">
        <v>45957.0</v>
      </c>
      <c r="D457" s="29" t="s">
        <v>1022</v>
      </c>
      <c r="E457" s="149">
        <v>1500000.0</v>
      </c>
      <c r="F457" s="150"/>
      <c r="G457" s="1"/>
    </row>
    <row r="458" ht="14.25" customHeight="1">
      <c r="B458" s="56"/>
      <c r="C458" s="15">
        <v>45957.0</v>
      </c>
      <c r="D458" s="29" t="s">
        <v>792</v>
      </c>
      <c r="E458" s="149">
        <v>30000.0</v>
      </c>
      <c r="F458" s="150"/>
      <c r="G458" s="3" t="s">
        <v>46</v>
      </c>
    </row>
    <row r="459" ht="14.25" customHeight="1">
      <c r="B459" s="56"/>
      <c r="C459" s="15">
        <v>45957.0</v>
      </c>
      <c r="D459" s="29" t="s">
        <v>975</v>
      </c>
      <c r="E459" s="149">
        <v>50000.0</v>
      </c>
      <c r="F459" s="150"/>
      <c r="G459" s="1"/>
    </row>
    <row r="460" ht="14.25" customHeight="1">
      <c r="B460" s="56"/>
      <c r="C460" s="15">
        <v>45957.0</v>
      </c>
      <c r="D460" s="29" t="s">
        <v>172</v>
      </c>
      <c r="E460" s="149">
        <v>120000.0</v>
      </c>
      <c r="F460" s="150"/>
      <c r="G460" s="3" t="s">
        <v>9</v>
      </c>
    </row>
    <row r="461" ht="14.25" customHeight="1">
      <c r="B461" s="56"/>
      <c r="C461" s="15">
        <v>45958.0</v>
      </c>
      <c r="D461" s="29" t="s">
        <v>376</v>
      </c>
      <c r="E461" s="149">
        <v>50000.0</v>
      </c>
      <c r="F461" s="150"/>
      <c r="G461" s="3" t="s">
        <v>9</v>
      </c>
    </row>
    <row r="462" ht="14.25" customHeight="1">
      <c r="B462" s="56"/>
      <c r="C462" s="15">
        <v>45958.0</v>
      </c>
      <c r="D462" s="29" t="s">
        <v>49</v>
      </c>
      <c r="E462" s="149">
        <v>40000.0</v>
      </c>
      <c r="F462" s="150"/>
      <c r="G462" s="1"/>
    </row>
    <row r="463" ht="14.25" customHeight="1">
      <c r="B463" s="56"/>
      <c r="C463" s="15">
        <v>45958.0</v>
      </c>
      <c r="D463" s="29" t="s">
        <v>162</v>
      </c>
      <c r="E463" s="149">
        <v>50000.0</v>
      </c>
      <c r="F463" s="150"/>
      <c r="G463" s="1"/>
    </row>
    <row r="464" ht="14.25" customHeight="1">
      <c r="B464" s="56"/>
      <c r="C464" s="15">
        <v>45958.0</v>
      </c>
      <c r="D464" s="29" t="s">
        <v>870</v>
      </c>
      <c r="E464" s="149">
        <v>500000.0</v>
      </c>
      <c r="F464" s="150"/>
      <c r="G464" s="1"/>
    </row>
    <row r="465" ht="14.25" customHeight="1">
      <c r="B465" s="56"/>
      <c r="C465" s="15">
        <v>45958.0</v>
      </c>
      <c r="D465" s="29" t="s">
        <v>1023</v>
      </c>
      <c r="E465" s="149">
        <v>100000.0</v>
      </c>
      <c r="F465" s="150"/>
      <c r="G465" s="1"/>
    </row>
    <row r="466" ht="14.25" customHeight="1">
      <c r="B466" s="56"/>
      <c r="C466" s="15">
        <v>45958.0</v>
      </c>
      <c r="D466" s="29" t="s">
        <v>85</v>
      </c>
      <c r="E466" s="149">
        <v>530000.0</v>
      </c>
      <c r="F466" s="150"/>
      <c r="G466" s="1"/>
    </row>
    <row r="467" ht="14.25" customHeight="1">
      <c r="B467" s="56"/>
      <c r="C467" s="15">
        <v>45958.0</v>
      </c>
      <c r="D467" s="29" t="s">
        <v>13</v>
      </c>
      <c r="E467" s="149">
        <v>20002.0</v>
      </c>
      <c r="F467" s="150"/>
      <c r="G467" s="3" t="s">
        <v>9</v>
      </c>
    </row>
    <row r="468" ht="14.25" customHeight="1">
      <c r="B468" s="56"/>
      <c r="C468" s="15">
        <v>45958.0</v>
      </c>
      <c r="D468" s="29" t="s">
        <v>27</v>
      </c>
      <c r="E468" s="149">
        <v>50000.0</v>
      </c>
      <c r="F468" s="150"/>
      <c r="G468" s="1"/>
    </row>
    <row r="469" ht="14.25" customHeight="1">
      <c r="B469" s="56"/>
      <c r="C469" s="15">
        <v>45958.0</v>
      </c>
      <c r="D469" s="29" t="s">
        <v>1014</v>
      </c>
      <c r="E469" s="149">
        <v>250000.0</v>
      </c>
      <c r="F469" s="150"/>
      <c r="G469" s="1"/>
    </row>
    <row r="470" ht="14.25" customHeight="1">
      <c r="B470" s="56"/>
      <c r="C470" s="15">
        <v>45958.0</v>
      </c>
      <c r="D470" s="29" t="s">
        <v>260</v>
      </c>
      <c r="E470" s="149">
        <v>200000.0</v>
      </c>
      <c r="F470" s="150"/>
      <c r="G470" s="1"/>
    </row>
    <row r="471" ht="14.25" customHeight="1">
      <c r="B471" s="56"/>
      <c r="C471" s="15">
        <v>45958.0</v>
      </c>
      <c r="D471" s="29" t="s">
        <v>408</v>
      </c>
      <c r="E471" s="149">
        <v>35000.0</v>
      </c>
      <c r="F471" s="150"/>
      <c r="G471" s="1"/>
    </row>
    <row r="472" ht="14.25" customHeight="1">
      <c r="B472" s="56"/>
      <c r="C472" s="15">
        <v>45958.0</v>
      </c>
      <c r="D472" s="29" t="s">
        <v>483</v>
      </c>
      <c r="E472" s="149">
        <v>250000.0</v>
      </c>
      <c r="F472" s="150"/>
      <c r="G472" s="1"/>
    </row>
    <row r="473" ht="14.25" customHeight="1">
      <c r="B473" s="56"/>
      <c r="C473" s="15">
        <v>45958.0</v>
      </c>
      <c r="D473" s="29" t="s">
        <v>393</v>
      </c>
      <c r="E473" s="148"/>
      <c r="F473" s="149">
        <v>1500000.0</v>
      </c>
      <c r="G473" s="1"/>
    </row>
    <row r="474" ht="14.25" customHeight="1">
      <c r="B474" s="56"/>
      <c r="C474" s="15">
        <v>45958.0</v>
      </c>
      <c r="D474" s="16" t="s">
        <v>364</v>
      </c>
      <c r="E474" s="148"/>
      <c r="F474" s="149">
        <v>1500000.0</v>
      </c>
      <c r="G474" s="1"/>
    </row>
    <row r="475" ht="14.25" customHeight="1">
      <c r="B475" s="56"/>
      <c r="C475" s="15">
        <v>45958.0</v>
      </c>
      <c r="D475" s="29" t="s">
        <v>219</v>
      </c>
      <c r="E475" s="148"/>
      <c r="F475" s="149">
        <v>3000000.0</v>
      </c>
      <c r="G475" s="1"/>
    </row>
    <row r="476" ht="14.25" customHeight="1">
      <c r="B476" s="56"/>
      <c r="C476" s="15">
        <v>45958.0</v>
      </c>
      <c r="D476" s="29" t="s">
        <v>133</v>
      </c>
      <c r="E476" s="148"/>
      <c r="F476" s="149">
        <v>3000000.0</v>
      </c>
      <c r="G476" s="1"/>
    </row>
    <row r="477" ht="14.25" customHeight="1">
      <c r="B477" s="56"/>
      <c r="C477" s="15">
        <v>45958.0</v>
      </c>
      <c r="D477" s="29" t="s">
        <v>601</v>
      </c>
      <c r="E477" s="149">
        <v>200000.0</v>
      </c>
      <c r="F477" s="150"/>
      <c r="G477" s="1"/>
    </row>
    <row r="478" ht="14.25" customHeight="1">
      <c r="B478" s="56"/>
      <c r="C478" s="15">
        <v>45958.0</v>
      </c>
      <c r="D478" s="29" t="s">
        <v>138</v>
      </c>
      <c r="E478" s="149">
        <v>200000.0</v>
      </c>
      <c r="F478" s="150"/>
      <c r="G478" s="1"/>
    </row>
    <row r="479" ht="14.25" customHeight="1">
      <c r="B479" s="56"/>
      <c r="C479" s="15">
        <v>45958.0</v>
      </c>
      <c r="D479" s="29" t="s">
        <v>1010</v>
      </c>
      <c r="E479" s="149">
        <v>100000.0</v>
      </c>
      <c r="F479" s="150"/>
      <c r="G479" s="1"/>
    </row>
    <row r="480" ht="14.25" customHeight="1">
      <c r="B480" s="56"/>
      <c r="C480" s="15">
        <v>45958.0</v>
      </c>
      <c r="D480" s="29" t="s">
        <v>109</v>
      </c>
      <c r="E480" s="149">
        <v>200000.0</v>
      </c>
      <c r="F480" s="150"/>
      <c r="G480" s="1"/>
    </row>
    <row r="481" ht="14.25" customHeight="1">
      <c r="B481" s="56"/>
      <c r="C481" s="15">
        <v>45959.0</v>
      </c>
      <c r="D481" s="29" t="s">
        <v>391</v>
      </c>
      <c r="E481" s="149">
        <v>20000.0</v>
      </c>
      <c r="F481" s="150"/>
      <c r="G481" s="1"/>
    </row>
    <row r="482" ht="14.25" customHeight="1">
      <c r="B482" s="56"/>
      <c r="C482" s="15">
        <v>45959.0</v>
      </c>
      <c r="D482" s="29" t="s">
        <v>13</v>
      </c>
      <c r="E482" s="149">
        <v>20002.0</v>
      </c>
      <c r="F482" s="150"/>
      <c r="G482" s="3" t="s">
        <v>9</v>
      </c>
    </row>
    <row r="483" ht="14.25" customHeight="1">
      <c r="B483" s="56"/>
      <c r="C483" s="15">
        <v>45959.0</v>
      </c>
      <c r="D483" s="29" t="s">
        <v>27</v>
      </c>
      <c r="E483" s="149">
        <v>50000.0</v>
      </c>
      <c r="F483" s="150"/>
      <c r="G483" s="1"/>
    </row>
    <row r="484" ht="14.25" customHeight="1">
      <c r="B484" s="56"/>
      <c r="C484" s="15">
        <v>45959.0</v>
      </c>
      <c r="D484" s="29" t="s">
        <v>1024</v>
      </c>
      <c r="E484" s="148"/>
      <c r="F484" s="149">
        <v>225000.0</v>
      </c>
      <c r="G484" s="1"/>
      <c r="H484" s="29" t="s">
        <v>377</v>
      </c>
    </row>
    <row r="485" ht="14.25" customHeight="1">
      <c r="B485" s="56"/>
      <c r="C485" s="15">
        <v>45959.0</v>
      </c>
      <c r="D485" s="29" t="s">
        <v>809</v>
      </c>
      <c r="E485" s="149">
        <v>20000.0</v>
      </c>
      <c r="F485" s="150"/>
      <c r="G485" s="1"/>
      <c r="H485" s="29" t="s">
        <v>454</v>
      </c>
    </row>
    <row r="486" ht="14.25" customHeight="1">
      <c r="B486" s="56"/>
      <c r="C486" s="15">
        <v>45959.0</v>
      </c>
      <c r="D486" s="29" t="s">
        <v>228</v>
      </c>
      <c r="E486" s="149">
        <v>300000.0</v>
      </c>
      <c r="F486" s="150"/>
      <c r="G486" s="1"/>
      <c r="H486" s="29" t="s">
        <v>220</v>
      </c>
    </row>
    <row r="487" ht="14.25" customHeight="1">
      <c r="B487" s="56"/>
      <c r="C487" s="15">
        <v>45959.0</v>
      </c>
      <c r="D487" s="29" t="s">
        <v>671</v>
      </c>
      <c r="E487" s="149">
        <v>5000000.0</v>
      </c>
      <c r="F487" s="150"/>
      <c r="G487" s="1"/>
      <c r="H487" s="29" t="s">
        <v>380</v>
      </c>
    </row>
    <row r="488" ht="14.25" customHeight="1">
      <c r="B488" s="56"/>
      <c r="C488" s="15">
        <v>45959.0</v>
      </c>
      <c r="D488" s="29" t="s">
        <v>408</v>
      </c>
      <c r="E488" s="149">
        <v>35000.0</v>
      </c>
      <c r="F488" s="150"/>
      <c r="G488" s="1"/>
      <c r="H488" s="29" t="s">
        <v>381</v>
      </c>
    </row>
    <row r="489" ht="14.25" customHeight="1">
      <c r="B489" s="56"/>
      <c r="C489" s="15">
        <v>45959.0</v>
      </c>
      <c r="D489" s="29" t="s">
        <v>971</v>
      </c>
      <c r="E489" s="149">
        <v>250000.0</v>
      </c>
      <c r="F489" s="150"/>
      <c r="G489" s="3" t="s">
        <v>9</v>
      </c>
      <c r="H489" s="29" t="s">
        <v>219</v>
      </c>
    </row>
    <row r="490" ht="14.25" customHeight="1">
      <c r="B490" s="56"/>
      <c r="C490" s="15">
        <v>45959.0</v>
      </c>
      <c r="D490" s="29" t="s">
        <v>1025</v>
      </c>
      <c r="E490" s="149">
        <v>100000.0</v>
      </c>
      <c r="F490" s="150"/>
      <c r="G490" s="3"/>
      <c r="H490" s="29" t="s">
        <v>133</v>
      </c>
    </row>
    <row r="491" ht="14.25" customHeight="1">
      <c r="B491" s="56"/>
      <c r="C491" s="15">
        <v>45959.0</v>
      </c>
      <c r="D491" s="29" t="s">
        <v>103</v>
      </c>
      <c r="E491" s="149">
        <v>300000.0</v>
      </c>
      <c r="F491" s="150"/>
      <c r="G491" s="1"/>
      <c r="H491" s="29" t="s">
        <v>393</v>
      </c>
    </row>
    <row r="492" ht="14.25" customHeight="1">
      <c r="B492" s="56"/>
      <c r="C492" s="15">
        <v>45959.0</v>
      </c>
      <c r="D492" s="29" t="s">
        <v>153</v>
      </c>
      <c r="E492" s="149">
        <v>50000.0</v>
      </c>
      <c r="F492" s="150"/>
      <c r="G492" s="1"/>
      <c r="H492" s="29" t="s">
        <v>568</v>
      </c>
    </row>
    <row r="493" ht="14.25" customHeight="1">
      <c r="B493" s="56"/>
      <c r="C493" s="15">
        <v>45959.0</v>
      </c>
      <c r="D493" s="29" t="s">
        <v>280</v>
      </c>
      <c r="E493" s="149">
        <v>100000.0</v>
      </c>
      <c r="F493" s="150"/>
      <c r="G493" s="1"/>
      <c r="H493" s="29" t="s">
        <v>395</v>
      </c>
    </row>
    <row r="494" ht="14.25" customHeight="1">
      <c r="B494" s="56"/>
      <c r="C494" s="15">
        <v>45960.0</v>
      </c>
      <c r="D494" s="29" t="s">
        <v>391</v>
      </c>
      <c r="E494" s="149">
        <v>20000.0</v>
      </c>
      <c r="F494" s="150"/>
      <c r="G494" s="1"/>
      <c r="H494" s="29" t="s">
        <v>569</v>
      </c>
    </row>
    <row r="495" ht="14.25" customHeight="1">
      <c r="B495" s="56"/>
      <c r="C495" s="15">
        <v>45960.0</v>
      </c>
      <c r="D495" s="29" t="s">
        <v>162</v>
      </c>
      <c r="E495" s="149">
        <v>50000.0</v>
      </c>
      <c r="F495" s="150"/>
      <c r="G495" s="1"/>
      <c r="H495" s="16" t="s">
        <v>361</v>
      </c>
    </row>
    <row r="496" ht="14.25" customHeight="1">
      <c r="B496" s="56"/>
      <c r="C496" s="15">
        <v>45960.0</v>
      </c>
      <c r="D496" s="29" t="s">
        <v>13</v>
      </c>
      <c r="E496" s="149">
        <v>20002.0</v>
      </c>
      <c r="F496" s="150"/>
      <c r="G496" s="3" t="s">
        <v>9</v>
      </c>
      <c r="H496" s="16" t="s">
        <v>377</v>
      </c>
    </row>
    <row r="497" ht="14.25" customHeight="1">
      <c r="B497" s="56"/>
      <c r="C497" s="15">
        <v>45960.0</v>
      </c>
      <c r="D497" s="29" t="s">
        <v>842</v>
      </c>
      <c r="E497" s="149">
        <v>150000.0</v>
      </c>
      <c r="F497" s="150"/>
      <c r="G497" s="1"/>
      <c r="H497" s="16" t="s">
        <v>365</v>
      </c>
    </row>
    <row r="498" ht="14.25" customHeight="1">
      <c r="B498" s="56"/>
      <c r="C498" s="15">
        <v>45960.0</v>
      </c>
      <c r="D498" s="29" t="s">
        <v>49</v>
      </c>
      <c r="E498" s="149">
        <v>40000.0</v>
      </c>
      <c r="F498" s="150"/>
      <c r="G498" s="1"/>
      <c r="H498" s="16" t="s">
        <v>378</v>
      </c>
    </row>
    <row r="499" ht="14.25" customHeight="1">
      <c r="B499" s="56"/>
      <c r="C499" s="15">
        <v>45960.0</v>
      </c>
      <c r="D499" s="29" t="s">
        <v>27</v>
      </c>
      <c r="E499" s="149">
        <v>50000.0</v>
      </c>
      <c r="F499" s="150"/>
      <c r="G499" s="1"/>
      <c r="H499" s="16" t="s">
        <v>220</v>
      </c>
    </row>
    <row r="500" ht="14.25" customHeight="1">
      <c r="B500" s="56"/>
      <c r="C500" s="15">
        <v>45960.0</v>
      </c>
      <c r="D500" s="29" t="s">
        <v>568</v>
      </c>
      <c r="E500" s="148"/>
      <c r="F500" s="149">
        <v>1500000.0</v>
      </c>
      <c r="G500" s="1"/>
      <c r="H500" s="16" t="s">
        <v>380</v>
      </c>
    </row>
    <row r="501" ht="14.25" customHeight="1">
      <c r="B501" s="56"/>
      <c r="C501" s="15">
        <v>45960.0</v>
      </c>
      <c r="D501" s="16" t="s">
        <v>378</v>
      </c>
      <c r="E501" s="148"/>
      <c r="F501" s="149">
        <v>1500000.0</v>
      </c>
      <c r="G501" s="1"/>
      <c r="H501" s="16" t="s">
        <v>381</v>
      </c>
    </row>
    <row r="502" ht="14.25" customHeight="1">
      <c r="B502" s="56"/>
      <c r="C502" s="15">
        <v>45960.0</v>
      </c>
      <c r="D502" s="29" t="s">
        <v>219</v>
      </c>
      <c r="E502" s="148"/>
      <c r="F502" s="149">
        <v>3000000.0</v>
      </c>
      <c r="G502" s="1"/>
      <c r="H502" s="16" t="s">
        <v>133</v>
      </c>
    </row>
    <row r="503" ht="14.25" customHeight="1">
      <c r="B503" s="56"/>
      <c r="C503" s="15">
        <v>45960.0</v>
      </c>
      <c r="D503" s="29" t="s">
        <v>133</v>
      </c>
      <c r="E503" s="148"/>
      <c r="F503" s="149">
        <v>3000000.0</v>
      </c>
      <c r="G503" s="1"/>
      <c r="H503" s="16" t="s">
        <v>219</v>
      </c>
    </row>
    <row r="504" ht="14.25" customHeight="1">
      <c r="B504" s="56"/>
      <c r="C504" s="15">
        <v>45960.0</v>
      </c>
      <c r="D504" s="29" t="s">
        <v>1026</v>
      </c>
      <c r="E504" s="148"/>
      <c r="F504" s="149">
        <v>1000000.0</v>
      </c>
      <c r="G504" s="3" t="s">
        <v>194</v>
      </c>
      <c r="H504" s="16" t="s">
        <v>455</v>
      </c>
    </row>
    <row r="505" ht="14.25" customHeight="1">
      <c r="B505" s="56"/>
      <c r="C505" s="15">
        <v>45960.0</v>
      </c>
      <c r="D505" s="29" t="s">
        <v>1027</v>
      </c>
      <c r="E505" s="148"/>
      <c r="F505" s="149">
        <v>500000.0</v>
      </c>
      <c r="G505" s="3" t="s">
        <v>194</v>
      </c>
      <c r="H505" s="16" t="s">
        <v>395</v>
      </c>
    </row>
    <row r="506" ht="14.25" customHeight="1">
      <c r="B506" s="56"/>
      <c r="C506" s="15">
        <v>45960.0</v>
      </c>
      <c r="D506" s="29" t="s">
        <v>1028</v>
      </c>
      <c r="E506" s="148"/>
      <c r="F506" s="149">
        <v>3000000.0</v>
      </c>
      <c r="G506" s="3" t="s">
        <v>194</v>
      </c>
      <c r="H506" s="16" t="s">
        <v>393</v>
      </c>
    </row>
    <row r="507" ht="14.25" customHeight="1">
      <c r="B507" s="56"/>
      <c r="C507" s="15">
        <v>45960.0</v>
      </c>
      <c r="D507" s="29" t="s">
        <v>1029</v>
      </c>
      <c r="E507" s="148"/>
      <c r="F507" s="149">
        <v>5000000.0</v>
      </c>
      <c r="G507" s="3" t="s">
        <v>194</v>
      </c>
      <c r="H507" s="16" t="s">
        <v>307</v>
      </c>
    </row>
    <row r="508" ht="14.25" customHeight="1">
      <c r="B508" s="56"/>
      <c r="C508" s="15">
        <v>45960.0</v>
      </c>
      <c r="D508" s="29" t="s">
        <v>1030</v>
      </c>
      <c r="E508" s="148"/>
      <c r="F508" s="149">
        <v>3000000.0</v>
      </c>
      <c r="G508" s="3" t="s">
        <v>194</v>
      </c>
      <c r="H508" s="16" t="s">
        <v>310</v>
      </c>
    </row>
    <row r="509" ht="14.25" customHeight="1">
      <c r="B509" s="56"/>
      <c r="C509" s="15">
        <v>45960.0</v>
      </c>
      <c r="D509" s="29" t="s">
        <v>187</v>
      </c>
      <c r="E509" s="149">
        <v>500000.0</v>
      </c>
      <c r="F509" s="150"/>
      <c r="G509" s="1"/>
      <c r="H509" s="16" t="s">
        <v>988</v>
      </c>
    </row>
    <row r="510" ht="14.25" customHeight="1">
      <c r="B510" s="56"/>
      <c r="C510" s="15">
        <v>45960.0</v>
      </c>
      <c r="D510" s="29" t="s">
        <v>408</v>
      </c>
      <c r="E510" s="149">
        <v>35000.0</v>
      </c>
      <c r="F510" s="150"/>
      <c r="G510" s="1"/>
      <c r="H510" s="16" t="s">
        <v>366</v>
      </c>
    </row>
    <row r="511" ht="14.25" customHeight="1">
      <c r="B511" s="56"/>
      <c r="C511" s="15">
        <v>45960.0</v>
      </c>
      <c r="D511" s="29" t="s">
        <v>913</v>
      </c>
      <c r="E511" s="149">
        <v>300000.0</v>
      </c>
      <c r="F511" s="150"/>
      <c r="G511" s="1"/>
      <c r="H511" s="16" t="s">
        <v>367</v>
      </c>
    </row>
    <row r="512" ht="14.25" customHeight="1">
      <c r="B512" s="56"/>
      <c r="C512" s="15">
        <v>45961.0</v>
      </c>
      <c r="D512" s="29" t="s">
        <v>1031</v>
      </c>
      <c r="E512" s="149">
        <v>500000.0</v>
      </c>
      <c r="F512" s="150"/>
      <c r="G512" s="1"/>
      <c r="H512" s="16" t="s">
        <v>364</v>
      </c>
    </row>
    <row r="513" ht="14.25" customHeight="1">
      <c r="B513" s="56"/>
      <c r="C513" s="15">
        <v>45961.0</v>
      </c>
      <c r="D513" s="29" t="s">
        <v>64</v>
      </c>
      <c r="E513" s="149">
        <v>50000.0</v>
      </c>
      <c r="F513" s="150"/>
      <c r="G513" s="1"/>
      <c r="H513" s="16" t="s">
        <v>76</v>
      </c>
    </row>
    <row r="514" ht="14.25" customHeight="1">
      <c r="B514" s="56"/>
      <c r="C514" s="15">
        <v>45961.0</v>
      </c>
      <c r="D514" s="29" t="s">
        <v>815</v>
      </c>
      <c r="E514" s="149">
        <v>100000.0</v>
      </c>
      <c r="F514" s="150"/>
      <c r="G514" s="3" t="s">
        <v>9</v>
      </c>
    </row>
    <row r="515" ht="14.25" customHeight="1">
      <c r="B515" s="56"/>
      <c r="C515" s="15">
        <v>45961.0</v>
      </c>
      <c r="D515" s="29" t="s">
        <v>391</v>
      </c>
      <c r="E515" s="149">
        <v>20000.0</v>
      </c>
      <c r="F515" s="150"/>
      <c r="G515" s="1"/>
    </row>
    <row r="516" ht="14.25" customHeight="1">
      <c r="B516" s="56"/>
      <c r="C516" s="15">
        <v>45961.0</v>
      </c>
      <c r="D516" s="29" t="s">
        <v>27</v>
      </c>
      <c r="E516" s="149">
        <v>50000.0</v>
      </c>
      <c r="F516" s="148"/>
      <c r="G516" s="1"/>
    </row>
    <row r="517" ht="14.25" customHeight="1">
      <c r="B517" s="56"/>
      <c r="C517" s="15">
        <v>45961.0</v>
      </c>
      <c r="D517" s="29" t="s">
        <v>13</v>
      </c>
      <c r="E517" s="149">
        <v>20002.0</v>
      </c>
      <c r="F517" s="148"/>
      <c r="G517" s="3" t="s">
        <v>9</v>
      </c>
    </row>
    <row r="518" ht="14.25" customHeight="1">
      <c r="B518" s="56"/>
      <c r="C518" s="15">
        <v>45961.0</v>
      </c>
      <c r="D518" s="29" t="s">
        <v>58</v>
      </c>
      <c r="E518" s="149">
        <v>124461.0</v>
      </c>
      <c r="F518" s="148"/>
      <c r="G518" s="1"/>
    </row>
    <row r="519" ht="14.25" customHeight="1">
      <c r="B519" s="56"/>
      <c r="C519" s="15">
        <v>45961.0</v>
      </c>
      <c r="D519" s="29" t="s">
        <v>1032</v>
      </c>
      <c r="E519" s="149">
        <v>500000.0</v>
      </c>
      <c r="F519" s="148"/>
      <c r="G519" s="1"/>
    </row>
    <row r="520" ht="14.25" customHeight="1">
      <c r="B520" s="56"/>
      <c r="C520" s="15">
        <v>45961.0</v>
      </c>
      <c r="D520" s="29" t="s">
        <v>45</v>
      </c>
      <c r="E520" s="149">
        <v>500000.0</v>
      </c>
      <c r="F520" s="148"/>
      <c r="G520" s="3" t="s">
        <v>46</v>
      </c>
    </row>
    <row r="521" ht="14.25" customHeight="1">
      <c r="B521" s="56"/>
      <c r="C521" s="15">
        <v>45961.0</v>
      </c>
      <c r="D521" s="29" t="s">
        <v>92</v>
      </c>
      <c r="E521" s="149">
        <v>100000.0</v>
      </c>
      <c r="F521" s="148"/>
      <c r="G521" s="1"/>
    </row>
    <row r="522" ht="14.25" customHeight="1">
      <c r="B522" s="56"/>
      <c r="C522" s="15">
        <v>45961.0</v>
      </c>
      <c r="D522" s="29" t="s">
        <v>52</v>
      </c>
      <c r="E522" s="149">
        <v>1000000.0</v>
      </c>
      <c r="F522" s="148"/>
      <c r="G522" s="1"/>
    </row>
    <row r="523" ht="14.25" customHeight="1">
      <c r="B523" s="56"/>
      <c r="C523" s="15">
        <v>45961.0</v>
      </c>
      <c r="D523" s="29" t="s">
        <v>196</v>
      </c>
      <c r="E523" s="149">
        <v>100000.0</v>
      </c>
      <c r="F523" s="148"/>
      <c r="G523" s="1"/>
    </row>
    <row r="524" ht="14.25" customHeight="1">
      <c r="B524" s="56"/>
      <c r="C524" s="15">
        <v>45961.0</v>
      </c>
      <c r="D524" s="29" t="s">
        <v>1033</v>
      </c>
      <c r="E524" s="149">
        <v>200000.0</v>
      </c>
      <c r="F524" s="148"/>
      <c r="G524" s="3" t="s">
        <v>9</v>
      </c>
    </row>
    <row r="525" ht="14.25" customHeight="1">
      <c r="B525" s="56"/>
      <c r="C525" s="15">
        <v>45961.0</v>
      </c>
      <c r="D525" s="29" t="s">
        <v>408</v>
      </c>
      <c r="E525" s="149">
        <v>35000.0</v>
      </c>
      <c r="F525" s="148"/>
      <c r="G525" s="1"/>
    </row>
    <row r="526" ht="14.25" customHeight="1">
      <c r="B526" s="56"/>
      <c r="C526" s="15">
        <v>45961.0</v>
      </c>
      <c r="D526" s="29" t="s">
        <v>841</v>
      </c>
      <c r="E526" s="149">
        <v>50000.0</v>
      </c>
      <c r="F526" s="148"/>
      <c r="G526" s="1"/>
    </row>
    <row r="527" ht="14.25" customHeight="1">
      <c r="B527" s="56"/>
      <c r="C527" s="15">
        <v>45961.0</v>
      </c>
      <c r="D527" s="29" t="s">
        <v>537</v>
      </c>
      <c r="E527" s="149">
        <v>50000.0</v>
      </c>
      <c r="F527" s="148"/>
      <c r="G527" s="1"/>
    </row>
    <row r="528" ht="14.25" customHeight="1">
      <c r="B528" s="56"/>
      <c r="C528" s="15">
        <v>45961.0</v>
      </c>
      <c r="D528" s="29" t="s">
        <v>290</v>
      </c>
      <c r="E528" s="148"/>
      <c r="F528" s="149">
        <v>30000.0</v>
      </c>
      <c r="G528" s="1"/>
    </row>
    <row r="529" ht="14.25" customHeight="1">
      <c r="B529" s="56"/>
      <c r="C529" s="56"/>
      <c r="D529" s="177" t="s">
        <v>291</v>
      </c>
      <c r="E529" s="161">
        <f t="shared" ref="E529:F529" si="1">SUM(E8:E528)</f>
        <v>188596637</v>
      </c>
      <c r="F529" s="161">
        <f t="shared" si="1"/>
        <v>201769839</v>
      </c>
    </row>
    <row r="530" ht="14.25" customHeight="1">
      <c r="B530" s="9"/>
      <c r="C530" s="178"/>
      <c r="D530" s="179" t="s">
        <v>1034</v>
      </c>
      <c r="E530" s="162">
        <f>E6+E529-F529</f>
        <v>55347898.55</v>
      </c>
      <c r="F530" s="37"/>
    </row>
    <row r="531" ht="14.25" customHeight="1">
      <c r="E531" s="37"/>
      <c r="F531" s="37"/>
    </row>
    <row r="532" ht="14.25" customHeight="1">
      <c r="D532" s="36" t="s">
        <v>293</v>
      </c>
      <c r="E532" s="37">
        <f>E6</f>
        <v>68521100.55</v>
      </c>
      <c r="F532" s="37"/>
    </row>
    <row r="533" ht="14.25" customHeight="1">
      <c r="D533" s="36" t="s">
        <v>295</v>
      </c>
      <c r="E533" s="37">
        <f>E529</f>
        <v>188596637</v>
      </c>
      <c r="F533" s="2"/>
    </row>
    <row r="534" ht="14.25" customHeight="1">
      <c r="D534" s="36" t="s">
        <v>296</v>
      </c>
      <c r="E534" s="37">
        <f>F529</f>
        <v>201769839</v>
      </c>
      <c r="F534" s="2"/>
    </row>
    <row r="535" ht="14.25" customHeight="1">
      <c r="D535" s="1" t="s">
        <v>9</v>
      </c>
      <c r="E535" s="2">
        <f>Sum(E9,E11,E16,E27,E30,E71,E72,E73,E76,E85,E87,E95,E100,E118,E127,E129,E130,E137,E139,E142,E157,E158,E162,E165,E178,E179,E180,E199,E218,E219,E224,E229,E242,E247,E248,E252,E253,E255,E256,E257,E258,E259,E266,E280,E281,E292,E293,E299,E302,E310,E318,E321,E331,E336,E340,E341,E345,E351,E352,E371,E381,E383,E385,E391,E397,E398,E405,E406,E409,E410,E415,E417,E429,E431,E436,E439,E441,E449,E455,E460,E461,E467,E482,E489,E496,E514,E517,E524)</f>
        <v>55357321</v>
      </c>
      <c r="F535" s="99"/>
      <c r="G535" s="171"/>
    </row>
    <row r="536" ht="14.25" customHeight="1">
      <c r="D536" s="1" t="s">
        <v>46</v>
      </c>
      <c r="E536" s="2">
        <f>Sum(E63,E80,E228,E298,E339,E358,E408,E458,E520)</f>
        <v>17760000</v>
      </c>
      <c r="F536" s="99"/>
      <c r="G536" s="171"/>
    </row>
    <row r="537" ht="14.25" customHeight="1">
      <c r="D537" s="36" t="s">
        <v>60</v>
      </c>
      <c r="E537" s="2">
        <f>Sum(E17,E18,E141,E221,E263,E344,E442)</f>
        <v>1300000</v>
      </c>
      <c r="F537" s="99"/>
      <c r="G537" s="171"/>
    </row>
    <row r="538" ht="14.25" customHeight="1">
      <c r="D538" s="1" t="s">
        <v>194</v>
      </c>
      <c r="E538" s="2">
        <f>-sUM(E276,F504,F505,F506,F507,F508)</f>
        <v>-12600000</v>
      </c>
      <c r="F538" s="99"/>
      <c r="G538" s="171"/>
    </row>
    <row r="539" ht="14.25" customHeight="1">
      <c r="D539" s="19" t="s">
        <v>308</v>
      </c>
      <c r="E539" s="2">
        <f>-sum(F108,F109,F112,F115,F203,F233,F235,F236,F323,F423)</f>
        <v>-5660000</v>
      </c>
      <c r="F539" s="99"/>
      <c r="G539" s="171"/>
    </row>
    <row r="540" ht="14.25" customHeight="1">
      <c r="D540" s="39" t="s">
        <v>904</v>
      </c>
      <c r="E540" s="37">
        <f>-SUm(F324,F422)</f>
        <v>-11150000</v>
      </c>
      <c r="F540" s="2"/>
    </row>
    <row r="541" ht="14.25" customHeight="1">
      <c r="D541" s="36" t="s">
        <v>528</v>
      </c>
      <c r="E541" s="37">
        <f>E532+E533-E534</f>
        <v>55347898.55</v>
      </c>
      <c r="F541" s="2"/>
    </row>
    <row r="542" ht="14.25" customHeight="1">
      <c r="D542" s="1" t="s">
        <v>298</v>
      </c>
      <c r="E542" s="2">
        <f>E532+E533-E534-E536-E535-E537-E538-E539-E540</f>
        <v>10340577.55</v>
      </c>
      <c r="F542" s="2"/>
    </row>
    <row r="543" ht="14.25" customHeight="1">
      <c r="E543" s="2"/>
      <c r="F543" s="2"/>
    </row>
    <row r="544" ht="14.25" customHeight="1">
      <c r="E544" s="2"/>
      <c r="F544" s="2"/>
    </row>
    <row r="545" ht="14.25" customHeight="1">
      <c r="E545" s="2"/>
      <c r="F545" s="2"/>
    </row>
    <row r="546" ht="14.25" customHeight="1">
      <c r="E546" s="2"/>
      <c r="F546" s="2"/>
    </row>
    <row r="547" ht="14.25" customHeight="1">
      <c r="E547" s="2"/>
      <c r="F547" s="2"/>
    </row>
    <row r="548" ht="14.25" customHeight="1">
      <c r="E548" s="2"/>
      <c r="F548" s="2"/>
    </row>
    <row r="549" ht="14.25" customHeight="1">
      <c r="E549" s="2"/>
      <c r="F549" s="2"/>
    </row>
    <row r="550" ht="14.25" customHeight="1">
      <c r="E550" s="2"/>
      <c r="F550" s="2"/>
    </row>
    <row r="551" ht="14.25" customHeight="1">
      <c r="E551" s="2"/>
      <c r="F551" s="2"/>
    </row>
    <row r="552" ht="14.25" customHeight="1">
      <c r="E552" s="2"/>
      <c r="F552" s="2"/>
    </row>
    <row r="553" ht="14.25" customHeight="1">
      <c r="E553" s="2"/>
      <c r="F553" s="2"/>
    </row>
    <row r="554" ht="14.25" customHeight="1">
      <c r="E554" s="2"/>
      <c r="F554" s="2"/>
    </row>
    <row r="555" ht="14.25" customHeight="1">
      <c r="E555" s="2"/>
      <c r="F555" s="2"/>
    </row>
    <row r="556" ht="14.25" customHeight="1">
      <c r="E556" s="2"/>
      <c r="F556" s="2"/>
    </row>
    <row r="557" ht="14.25" customHeight="1">
      <c r="E557" s="2"/>
      <c r="F557" s="2"/>
    </row>
    <row r="558" ht="14.25" customHeight="1">
      <c r="E558" s="2"/>
      <c r="F558" s="2"/>
    </row>
    <row r="559" ht="14.25" customHeight="1">
      <c r="E559" s="2"/>
      <c r="F559" s="2"/>
    </row>
    <row r="560" ht="14.25" customHeight="1">
      <c r="E560" s="2"/>
      <c r="F560" s="2"/>
    </row>
    <row r="561" ht="14.25" customHeight="1">
      <c r="E561" s="2"/>
      <c r="F561" s="2"/>
    </row>
    <row r="562" ht="14.25" customHeight="1">
      <c r="E562" s="2"/>
      <c r="F562" s="2"/>
    </row>
    <row r="563" ht="14.25" customHeight="1">
      <c r="E563" s="2"/>
      <c r="F563" s="2"/>
    </row>
    <row r="564" ht="14.25" customHeight="1">
      <c r="E564" s="2"/>
      <c r="F564" s="2"/>
    </row>
    <row r="565" ht="14.25" customHeight="1">
      <c r="E565" s="2"/>
      <c r="F565" s="2"/>
    </row>
    <row r="566" ht="14.25" customHeight="1">
      <c r="E566" s="2"/>
      <c r="F566" s="2"/>
    </row>
    <row r="567" ht="14.25" customHeight="1">
      <c r="E567" s="2"/>
      <c r="F567" s="2"/>
    </row>
    <row r="568" ht="14.25" customHeight="1">
      <c r="E568" s="2"/>
      <c r="F568" s="2"/>
    </row>
    <row r="569" ht="14.25" customHeight="1">
      <c r="E569" s="2"/>
      <c r="F569" s="2"/>
    </row>
    <row r="570" ht="14.25" customHeight="1">
      <c r="E570" s="2"/>
      <c r="F570" s="2"/>
    </row>
    <row r="571" ht="14.25" customHeight="1">
      <c r="E571" s="2"/>
      <c r="F571" s="2"/>
    </row>
    <row r="572" ht="14.25" customHeight="1">
      <c r="E572" s="2"/>
      <c r="F572" s="2"/>
    </row>
    <row r="573" ht="14.25" customHeight="1">
      <c r="E573" s="2"/>
      <c r="F573" s="2"/>
    </row>
    <row r="574" ht="14.25" customHeight="1">
      <c r="E574" s="2"/>
      <c r="F574" s="2"/>
    </row>
    <row r="575" ht="14.25" customHeight="1">
      <c r="E575" s="2"/>
      <c r="F575" s="2"/>
    </row>
    <row r="576" ht="14.25" customHeight="1">
      <c r="E576" s="2"/>
      <c r="F576" s="2"/>
    </row>
    <row r="577" ht="14.25" customHeight="1">
      <c r="E577" s="2"/>
      <c r="F577" s="2"/>
    </row>
    <row r="578" ht="14.25" customHeight="1">
      <c r="E578" s="2"/>
      <c r="F578" s="2"/>
    </row>
    <row r="579" ht="14.25" customHeight="1">
      <c r="E579" s="2"/>
      <c r="F579" s="2"/>
    </row>
    <row r="580" ht="14.25" customHeight="1">
      <c r="E580" s="2"/>
      <c r="F580" s="2"/>
    </row>
    <row r="581" ht="14.25" customHeight="1">
      <c r="E581" s="2"/>
      <c r="F581" s="2"/>
    </row>
    <row r="582" ht="14.25" customHeight="1">
      <c r="E582" s="2"/>
      <c r="F582" s="2"/>
    </row>
    <row r="583" ht="14.25" customHeight="1">
      <c r="E583" s="2"/>
      <c r="F583" s="2"/>
    </row>
    <row r="584" ht="14.25" customHeight="1">
      <c r="E584" s="2"/>
      <c r="F584" s="2"/>
    </row>
    <row r="585" ht="14.25" customHeight="1">
      <c r="E585" s="2"/>
      <c r="F585" s="2"/>
    </row>
    <row r="586" ht="14.25" customHeight="1">
      <c r="E586" s="2"/>
      <c r="F586" s="2"/>
    </row>
    <row r="587" ht="14.25" customHeight="1">
      <c r="E587" s="2"/>
      <c r="F587" s="2"/>
    </row>
    <row r="588" ht="14.25" customHeight="1">
      <c r="E588" s="2"/>
      <c r="F588" s="2"/>
    </row>
    <row r="589" ht="14.25" customHeight="1">
      <c r="E589" s="2"/>
      <c r="F589" s="2"/>
    </row>
    <row r="590" ht="14.25" customHeight="1">
      <c r="E590" s="2"/>
      <c r="F590" s="2"/>
    </row>
    <row r="591" ht="14.25" customHeight="1">
      <c r="E591" s="2"/>
      <c r="F591" s="2"/>
    </row>
    <row r="592" ht="14.25" customHeight="1">
      <c r="E592" s="2"/>
      <c r="F592" s="2"/>
    </row>
    <row r="593" ht="14.25" customHeight="1">
      <c r="E593" s="2"/>
      <c r="F593" s="2"/>
    </row>
    <row r="594" ht="14.25" customHeight="1">
      <c r="E594" s="2"/>
      <c r="F594" s="2"/>
    </row>
    <row r="595" ht="14.25" customHeight="1">
      <c r="E595" s="2"/>
      <c r="F595" s="2"/>
    </row>
    <row r="596" ht="14.25" customHeight="1">
      <c r="E596" s="2"/>
      <c r="F596" s="2"/>
    </row>
    <row r="597" ht="14.25" customHeight="1">
      <c r="E597" s="2"/>
      <c r="F597" s="2"/>
    </row>
    <row r="598" ht="14.25" customHeight="1">
      <c r="E598" s="2"/>
      <c r="F598" s="2"/>
    </row>
    <row r="599" ht="14.25" customHeight="1">
      <c r="E599" s="2"/>
      <c r="F599" s="2"/>
    </row>
    <row r="600" ht="14.25" customHeight="1">
      <c r="E600" s="2"/>
      <c r="F600" s="2"/>
    </row>
    <row r="601" ht="14.25" customHeight="1">
      <c r="E601" s="2"/>
      <c r="F601" s="2"/>
    </row>
    <row r="602" ht="14.25" customHeight="1">
      <c r="E602" s="2"/>
      <c r="F602" s="2"/>
    </row>
    <row r="603" ht="14.25" customHeight="1">
      <c r="E603" s="2"/>
      <c r="F603" s="2"/>
    </row>
    <row r="604" ht="14.25" customHeight="1">
      <c r="E604" s="2"/>
      <c r="F604" s="2"/>
    </row>
    <row r="605" ht="14.25" customHeight="1">
      <c r="E605" s="2"/>
      <c r="F605" s="2"/>
    </row>
    <row r="606" ht="14.25" customHeight="1">
      <c r="E606" s="2"/>
      <c r="F606" s="2"/>
    </row>
    <row r="607" ht="14.25" customHeight="1">
      <c r="E607" s="2"/>
      <c r="F607" s="2"/>
    </row>
    <row r="608" ht="14.25" customHeight="1">
      <c r="E608" s="2"/>
      <c r="F608" s="2"/>
    </row>
    <row r="609" ht="14.25" customHeight="1">
      <c r="E609" s="2"/>
      <c r="F609" s="2"/>
    </row>
    <row r="610" ht="14.25" customHeight="1">
      <c r="E610" s="2"/>
      <c r="F610" s="2"/>
    </row>
    <row r="611" ht="14.25" customHeight="1">
      <c r="E611" s="2"/>
      <c r="F611" s="2"/>
    </row>
    <row r="612" ht="14.25" customHeight="1">
      <c r="E612" s="2"/>
      <c r="F612" s="2"/>
    </row>
    <row r="613" ht="14.25" customHeight="1">
      <c r="E613" s="2"/>
      <c r="F613" s="2"/>
    </row>
    <row r="614" ht="14.25" customHeight="1">
      <c r="E614" s="2"/>
      <c r="F614" s="2"/>
    </row>
    <row r="615" ht="14.25" customHeight="1">
      <c r="E615" s="2"/>
      <c r="F615" s="2"/>
    </row>
    <row r="616" ht="14.25" customHeight="1">
      <c r="E616" s="2"/>
      <c r="F616" s="2"/>
    </row>
    <row r="617" ht="14.25" customHeight="1">
      <c r="E617" s="2"/>
      <c r="F617" s="2"/>
    </row>
    <row r="618" ht="14.25" customHeight="1">
      <c r="E618" s="2"/>
      <c r="F618" s="2"/>
    </row>
    <row r="619" ht="14.25" customHeight="1">
      <c r="E619" s="2"/>
      <c r="F619" s="2"/>
    </row>
    <row r="620" ht="14.25" customHeight="1">
      <c r="E620" s="2"/>
      <c r="F620" s="2"/>
    </row>
    <row r="621" ht="14.25" customHeight="1">
      <c r="E621" s="2"/>
      <c r="F621" s="2"/>
    </row>
    <row r="622" ht="14.25" customHeight="1">
      <c r="E622" s="2"/>
      <c r="F622" s="2"/>
    </row>
    <row r="623" ht="14.25" customHeight="1">
      <c r="E623" s="2"/>
      <c r="F623" s="2"/>
    </row>
    <row r="624" ht="14.25" customHeight="1">
      <c r="E624" s="2"/>
      <c r="F624" s="2"/>
    </row>
    <row r="625" ht="14.25" customHeight="1">
      <c r="E625" s="2"/>
      <c r="F625" s="2"/>
    </row>
    <row r="626" ht="14.25" customHeight="1">
      <c r="E626" s="2"/>
      <c r="F626" s="2"/>
    </row>
    <row r="627" ht="14.25" customHeight="1">
      <c r="E627" s="2"/>
      <c r="F627" s="2"/>
    </row>
    <row r="628" ht="14.25" customHeight="1">
      <c r="E628" s="2"/>
      <c r="F628" s="2"/>
    </row>
    <row r="629" ht="14.25" customHeight="1">
      <c r="E629" s="2"/>
      <c r="F629" s="2"/>
    </row>
    <row r="630" ht="14.25" customHeight="1">
      <c r="E630" s="2"/>
      <c r="F630" s="2"/>
    </row>
    <row r="631" ht="14.25" customHeight="1">
      <c r="E631" s="2"/>
      <c r="F631" s="2"/>
    </row>
    <row r="632" ht="14.25" customHeight="1">
      <c r="E632" s="2"/>
      <c r="F632" s="2"/>
    </row>
    <row r="633" ht="14.25" customHeight="1">
      <c r="E633" s="2"/>
      <c r="F633" s="2"/>
    </row>
    <row r="634" ht="14.25" customHeight="1">
      <c r="E634" s="2"/>
      <c r="F634" s="2"/>
    </row>
    <row r="635" ht="14.25" customHeight="1">
      <c r="E635" s="2"/>
      <c r="F635" s="2"/>
    </row>
    <row r="636" ht="14.25" customHeight="1">
      <c r="E636" s="2"/>
      <c r="F636" s="2"/>
    </row>
    <row r="637" ht="14.25" customHeight="1">
      <c r="E637" s="2"/>
      <c r="F637" s="2"/>
    </row>
    <row r="638" ht="14.25" customHeight="1">
      <c r="E638" s="2"/>
      <c r="F638" s="2"/>
    </row>
    <row r="639" ht="14.25" customHeight="1">
      <c r="E639" s="2"/>
      <c r="F639" s="2"/>
    </row>
    <row r="640" ht="14.25" customHeight="1">
      <c r="E640" s="2"/>
      <c r="F640" s="2"/>
    </row>
    <row r="641" ht="14.25" customHeight="1">
      <c r="E641" s="2"/>
      <c r="F641" s="2"/>
    </row>
    <row r="642" ht="14.25" customHeight="1">
      <c r="E642" s="2"/>
      <c r="F642" s="2"/>
    </row>
    <row r="643" ht="14.25" customHeight="1">
      <c r="E643" s="2"/>
      <c r="F643" s="2"/>
    </row>
    <row r="644" ht="14.25" customHeight="1">
      <c r="E644" s="2"/>
      <c r="F644" s="2"/>
    </row>
    <row r="645" ht="14.25" customHeight="1">
      <c r="E645" s="2"/>
      <c r="F645" s="2"/>
    </row>
    <row r="646" ht="14.25" customHeight="1">
      <c r="E646" s="2"/>
      <c r="F646" s="2"/>
    </row>
    <row r="647" ht="14.25" customHeight="1">
      <c r="E647" s="2"/>
      <c r="F647" s="2"/>
    </row>
    <row r="648" ht="14.25" customHeight="1">
      <c r="E648" s="2"/>
      <c r="F648" s="2"/>
    </row>
    <row r="649" ht="14.25" customHeight="1">
      <c r="E649" s="2"/>
      <c r="F649" s="2"/>
    </row>
    <row r="650" ht="14.25" customHeight="1">
      <c r="E650" s="2"/>
      <c r="F650" s="2"/>
    </row>
    <row r="651" ht="14.25" customHeight="1">
      <c r="E651" s="2"/>
      <c r="F651" s="2"/>
    </row>
    <row r="652" ht="14.25" customHeight="1">
      <c r="E652" s="2"/>
      <c r="F652" s="2"/>
    </row>
    <row r="653" ht="14.25" customHeight="1">
      <c r="E653" s="2"/>
      <c r="F653" s="2"/>
    </row>
    <row r="654" ht="14.25" customHeight="1">
      <c r="E654" s="2"/>
      <c r="F654" s="2"/>
    </row>
    <row r="655" ht="14.25" customHeight="1">
      <c r="E655" s="2"/>
      <c r="F655" s="2"/>
    </row>
    <row r="656" ht="14.25" customHeight="1">
      <c r="E656" s="2"/>
      <c r="F656" s="2"/>
    </row>
    <row r="657" ht="14.25" customHeight="1">
      <c r="E657" s="2"/>
      <c r="F657" s="2"/>
    </row>
    <row r="658" ht="14.25" customHeight="1">
      <c r="E658" s="2"/>
      <c r="F658" s="2"/>
    </row>
    <row r="659" ht="14.25" customHeight="1">
      <c r="E659" s="2"/>
      <c r="F659" s="2"/>
    </row>
    <row r="660" ht="14.25" customHeight="1">
      <c r="E660" s="2"/>
      <c r="F660" s="2"/>
    </row>
    <row r="661" ht="14.25" customHeight="1">
      <c r="E661" s="2"/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</sheetData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55.14"/>
    <col customWidth="1" min="5" max="6" width="21.71"/>
    <col customWidth="1" min="7" max="7" width="21.14"/>
    <col customWidth="1" min="8" max="26" width="8.71"/>
  </cols>
  <sheetData>
    <row r="1" ht="14.25" customHeight="1">
      <c r="B1" s="1" t="s">
        <v>0</v>
      </c>
      <c r="E1" s="2"/>
      <c r="F1" s="2"/>
    </row>
    <row r="2" ht="14.25" customHeight="1">
      <c r="B2" s="1" t="s">
        <v>1035</v>
      </c>
      <c r="E2" s="2"/>
      <c r="F2" s="2"/>
    </row>
    <row r="3" ht="14.25" customHeight="1">
      <c r="B3" s="1" t="s">
        <v>678</v>
      </c>
      <c r="E3" s="2"/>
      <c r="F3" s="2"/>
    </row>
    <row r="4" ht="14.25" customHeight="1">
      <c r="B4" s="4" t="s">
        <v>613</v>
      </c>
      <c r="C4" s="4" t="s">
        <v>679</v>
      </c>
      <c r="D4" s="4" t="s">
        <v>4</v>
      </c>
      <c r="E4" s="5" t="s">
        <v>5</v>
      </c>
      <c r="F4" s="5" t="s">
        <v>6</v>
      </c>
      <c r="G4" s="165">
        <f>E703</f>
        <v>102753821.6</v>
      </c>
    </row>
    <row r="5" ht="5.25" customHeight="1">
      <c r="B5" s="7"/>
      <c r="C5" s="7"/>
      <c r="D5" s="7"/>
      <c r="E5" s="8"/>
      <c r="F5" s="8"/>
    </row>
    <row r="6" ht="14.25" customHeight="1">
      <c r="A6" s="9"/>
      <c r="B6" s="10"/>
      <c r="C6" s="10"/>
      <c r="D6" s="11" t="s">
        <v>1036</v>
      </c>
      <c r="E6" s="14">
        <f>'Okt 2025'!E530</f>
        <v>55347898.55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0"/>
      <c r="D7" s="11"/>
      <c r="E7" s="14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B8" s="56">
        <v>1.0</v>
      </c>
      <c r="C8" s="15">
        <v>45962.0</v>
      </c>
      <c r="D8" s="180" t="s">
        <v>213</v>
      </c>
      <c r="E8" s="149">
        <v>100000.0</v>
      </c>
      <c r="F8" s="150"/>
      <c r="G8" s="90" t="s">
        <v>9</v>
      </c>
    </row>
    <row r="9" ht="14.25" customHeight="1">
      <c r="B9" s="56">
        <f t="shared" ref="B9:B104" si="1">B8+1</f>
        <v>2</v>
      </c>
      <c r="C9" s="15">
        <v>45962.0</v>
      </c>
      <c r="D9" s="180" t="s">
        <v>283</v>
      </c>
      <c r="E9" s="149">
        <v>200000.0</v>
      </c>
      <c r="F9" s="150"/>
      <c r="G9" s="89"/>
    </row>
    <row r="10" ht="14.25" customHeight="1">
      <c r="B10" s="56">
        <f t="shared" si="1"/>
        <v>3</v>
      </c>
      <c r="C10" s="15">
        <v>45962.0</v>
      </c>
      <c r="D10" s="180" t="s">
        <v>11</v>
      </c>
      <c r="E10" s="149">
        <v>300000.0</v>
      </c>
      <c r="F10" s="150"/>
      <c r="G10" s="90" t="s">
        <v>9</v>
      </c>
    </row>
    <row r="11" ht="14.25" customHeight="1">
      <c r="B11" s="56">
        <f t="shared" si="1"/>
        <v>4</v>
      </c>
      <c r="C11" s="15">
        <v>45962.0</v>
      </c>
      <c r="D11" s="180" t="s">
        <v>429</v>
      </c>
      <c r="E11" s="149">
        <v>500000.0</v>
      </c>
      <c r="F11" s="150"/>
      <c r="G11" s="89"/>
    </row>
    <row r="12" ht="14.25" customHeight="1">
      <c r="B12" s="56">
        <f t="shared" si="1"/>
        <v>5</v>
      </c>
      <c r="C12" s="15">
        <v>45962.0</v>
      </c>
      <c r="D12" s="180" t="s">
        <v>15</v>
      </c>
      <c r="E12" s="149">
        <v>200000.0</v>
      </c>
      <c r="F12" s="150"/>
      <c r="G12" s="89"/>
    </row>
    <row r="13" ht="14.25" customHeight="1">
      <c r="B13" s="56">
        <f t="shared" si="1"/>
        <v>6</v>
      </c>
      <c r="C13" s="15">
        <v>45962.0</v>
      </c>
      <c r="D13" s="180" t="s">
        <v>741</v>
      </c>
      <c r="E13" s="149">
        <v>25000.0</v>
      </c>
      <c r="F13" s="150"/>
      <c r="G13" s="89"/>
    </row>
    <row r="14" ht="14.25" customHeight="1">
      <c r="B14" s="56">
        <f t="shared" si="1"/>
        <v>7</v>
      </c>
      <c r="C14" s="15">
        <v>45962.0</v>
      </c>
      <c r="D14" s="180" t="s">
        <v>1037</v>
      </c>
      <c r="E14" s="149">
        <v>1000000.0</v>
      </c>
      <c r="F14" s="150"/>
      <c r="G14" s="89"/>
    </row>
    <row r="15" ht="14.25" customHeight="1">
      <c r="B15" s="56">
        <f t="shared" si="1"/>
        <v>8</v>
      </c>
      <c r="C15" s="15">
        <v>45962.0</v>
      </c>
      <c r="D15" s="180" t="s">
        <v>8</v>
      </c>
      <c r="E15" s="149">
        <v>100000.0</v>
      </c>
      <c r="F15" s="150"/>
      <c r="G15" s="90" t="s">
        <v>9</v>
      </c>
    </row>
    <row r="16" ht="14.25" customHeight="1">
      <c r="B16" s="56">
        <f t="shared" si="1"/>
        <v>9</v>
      </c>
      <c r="C16" s="15">
        <v>45962.0</v>
      </c>
      <c r="D16" s="180" t="s">
        <v>8</v>
      </c>
      <c r="E16" s="149">
        <v>100000.0</v>
      </c>
      <c r="F16" s="150"/>
      <c r="G16" s="90" t="s">
        <v>60</v>
      </c>
    </row>
    <row r="17" ht="14.25" customHeight="1">
      <c r="B17" s="56">
        <f t="shared" si="1"/>
        <v>10</v>
      </c>
      <c r="C17" s="15">
        <v>45962.0</v>
      </c>
      <c r="D17" s="180" t="s">
        <v>27</v>
      </c>
      <c r="E17" s="149">
        <v>50000.0</v>
      </c>
      <c r="F17" s="150"/>
      <c r="G17" s="89"/>
    </row>
    <row r="18" ht="14.25" customHeight="1">
      <c r="B18" s="56">
        <f t="shared" si="1"/>
        <v>11</v>
      </c>
      <c r="C18" s="15">
        <v>45962.0</v>
      </c>
      <c r="D18" s="180" t="s">
        <v>20</v>
      </c>
      <c r="E18" s="149">
        <v>100000.0</v>
      </c>
      <c r="F18" s="150"/>
      <c r="G18" s="89"/>
    </row>
    <row r="19" ht="14.25" customHeight="1">
      <c r="B19" s="56">
        <f t="shared" si="1"/>
        <v>12</v>
      </c>
      <c r="C19" s="15">
        <v>45962.0</v>
      </c>
      <c r="D19" s="180" t="s">
        <v>140</v>
      </c>
      <c r="E19" s="149">
        <v>1000000.0</v>
      </c>
      <c r="F19" s="150"/>
      <c r="G19" s="89"/>
    </row>
    <row r="20" ht="14.25" customHeight="1">
      <c r="B20" s="56">
        <f t="shared" si="1"/>
        <v>13</v>
      </c>
      <c r="C20" s="15">
        <v>45962.0</v>
      </c>
      <c r="D20" s="180" t="s">
        <v>116</v>
      </c>
      <c r="E20" s="149">
        <v>50000.0</v>
      </c>
      <c r="F20" s="150"/>
      <c r="G20" s="89"/>
    </row>
    <row r="21" ht="14.25" customHeight="1">
      <c r="B21" s="56">
        <f t="shared" si="1"/>
        <v>14</v>
      </c>
      <c r="C21" s="15">
        <v>45962.0</v>
      </c>
      <c r="D21" s="180" t="s">
        <v>13</v>
      </c>
      <c r="E21" s="149">
        <v>20002.0</v>
      </c>
      <c r="F21" s="150"/>
      <c r="G21" s="90" t="s">
        <v>9</v>
      </c>
    </row>
    <row r="22" ht="14.25" customHeight="1">
      <c r="B22" s="56">
        <f t="shared" si="1"/>
        <v>15</v>
      </c>
      <c r="C22" s="15">
        <v>45962.0</v>
      </c>
      <c r="D22" s="180" t="s">
        <v>59</v>
      </c>
      <c r="E22" s="149">
        <v>500000.0</v>
      </c>
      <c r="F22" s="150"/>
      <c r="G22" s="90" t="s">
        <v>60</v>
      </c>
    </row>
    <row r="23" ht="14.25" customHeight="1">
      <c r="B23" s="56">
        <f t="shared" si="1"/>
        <v>16</v>
      </c>
      <c r="C23" s="15">
        <v>45962.0</v>
      </c>
      <c r="D23" s="180" t="s">
        <v>171</v>
      </c>
      <c r="E23" s="149">
        <v>100000.0</v>
      </c>
      <c r="F23" s="150"/>
      <c r="G23" s="89"/>
    </row>
    <row r="24" ht="14.25" customHeight="1">
      <c r="B24" s="56">
        <f t="shared" si="1"/>
        <v>17</v>
      </c>
      <c r="C24" s="15">
        <v>45962.0</v>
      </c>
      <c r="D24" s="180" t="s">
        <v>34</v>
      </c>
      <c r="E24" s="149">
        <v>500000.0</v>
      </c>
      <c r="F24" s="150"/>
      <c r="G24" s="89"/>
    </row>
    <row r="25" ht="14.25" customHeight="1">
      <c r="B25" s="56">
        <f t="shared" si="1"/>
        <v>18</v>
      </c>
      <c r="C25" s="15">
        <v>45962.0</v>
      </c>
      <c r="D25" s="181" t="s">
        <v>898</v>
      </c>
      <c r="E25" s="148"/>
      <c r="F25" s="149">
        <v>1500000.0</v>
      </c>
      <c r="G25" s="89"/>
    </row>
    <row r="26" ht="14.25" customHeight="1">
      <c r="B26" s="56">
        <f t="shared" si="1"/>
        <v>19</v>
      </c>
      <c r="C26" s="15">
        <v>45962.0</v>
      </c>
      <c r="D26" s="181" t="s">
        <v>936</v>
      </c>
      <c r="E26" s="148"/>
      <c r="F26" s="149">
        <v>1500000.0</v>
      </c>
      <c r="G26" s="89"/>
    </row>
    <row r="27" ht="14.25" customHeight="1">
      <c r="B27" s="56">
        <f t="shared" si="1"/>
        <v>20</v>
      </c>
      <c r="C27" s="15">
        <v>45962.0</v>
      </c>
      <c r="D27" s="181" t="s">
        <v>896</v>
      </c>
      <c r="E27" s="148"/>
      <c r="F27" s="149">
        <v>3000000.0</v>
      </c>
      <c r="G27" s="89"/>
    </row>
    <row r="28" ht="14.25" customHeight="1">
      <c r="B28" s="56">
        <f t="shared" si="1"/>
        <v>21</v>
      </c>
      <c r="C28" s="15">
        <v>45962.0</v>
      </c>
      <c r="D28" s="180" t="s">
        <v>928</v>
      </c>
      <c r="E28" s="148"/>
      <c r="F28" s="149">
        <v>3000000.0</v>
      </c>
      <c r="G28" s="89"/>
    </row>
    <row r="29" ht="14.25" customHeight="1">
      <c r="B29" s="56">
        <f t="shared" si="1"/>
        <v>22</v>
      </c>
      <c r="C29" s="15">
        <v>45962.0</v>
      </c>
      <c r="D29" s="180" t="s">
        <v>307</v>
      </c>
      <c r="E29" s="148"/>
      <c r="F29" s="149">
        <v>1425000.0</v>
      </c>
      <c r="G29" s="90" t="s">
        <v>289</v>
      </c>
    </row>
    <row r="30" ht="14.25" customHeight="1">
      <c r="B30" s="56">
        <f t="shared" si="1"/>
        <v>23</v>
      </c>
      <c r="C30" s="15">
        <v>45962.0</v>
      </c>
      <c r="D30" s="180" t="s">
        <v>310</v>
      </c>
      <c r="E30" s="148"/>
      <c r="F30" s="149">
        <v>300000.0</v>
      </c>
      <c r="G30" s="90" t="s">
        <v>289</v>
      </c>
    </row>
    <row r="31" ht="14.25" customHeight="1">
      <c r="B31" s="56">
        <f t="shared" si="1"/>
        <v>24</v>
      </c>
      <c r="C31" s="15">
        <v>45962.0</v>
      </c>
      <c r="D31" s="180" t="s">
        <v>642</v>
      </c>
      <c r="E31" s="148"/>
      <c r="F31" s="149">
        <v>400000.0</v>
      </c>
      <c r="G31" s="90" t="s">
        <v>289</v>
      </c>
    </row>
    <row r="32" ht="14.25" customHeight="1">
      <c r="B32" s="56">
        <f t="shared" si="1"/>
        <v>25</v>
      </c>
      <c r="C32" s="15">
        <v>45962.0</v>
      </c>
      <c r="D32" s="180" t="s">
        <v>36</v>
      </c>
      <c r="E32" s="149">
        <v>300000.0</v>
      </c>
      <c r="F32" s="150"/>
      <c r="G32" s="90" t="s">
        <v>60</v>
      </c>
    </row>
    <row r="33" ht="14.25" customHeight="1">
      <c r="B33" s="56">
        <f t="shared" si="1"/>
        <v>26</v>
      </c>
      <c r="C33" s="15">
        <v>45962.0</v>
      </c>
      <c r="D33" s="180" t="s">
        <v>642</v>
      </c>
      <c r="E33" s="148"/>
      <c r="F33" s="149">
        <v>150000.0</v>
      </c>
      <c r="G33" s="89"/>
    </row>
    <row r="34" ht="14.25" customHeight="1">
      <c r="B34" s="56">
        <f t="shared" si="1"/>
        <v>27</v>
      </c>
      <c r="C34" s="15">
        <v>45962.0</v>
      </c>
      <c r="D34" s="180" t="s">
        <v>42</v>
      </c>
      <c r="E34" s="149">
        <v>200000.0</v>
      </c>
      <c r="F34" s="150"/>
      <c r="G34" s="90" t="s">
        <v>9</v>
      </c>
    </row>
    <row r="35" ht="14.25" customHeight="1">
      <c r="B35" s="56">
        <f t="shared" si="1"/>
        <v>28</v>
      </c>
      <c r="C35" s="15">
        <v>45962.0</v>
      </c>
      <c r="D35" s="180" t="s">
        <v>42</v>
      </c>
      <c r="E35" s="149">
        <v>500000.0</v>
      </c>
      <c r="F35" s="150"/>
      <c r="G35" s="90" t="s">
        <v>9</v>
      </c>
    </row>
    <row r="36" ht="14.25" customHeight="1">
      <c r="B36" s="56">
        <f t="shared" si="1"/>
        <v>29</v>
      </c>
      <c r="C36" s="15">
        <v>45962.0</v>
      </c>
      <c r="D36" s="180" t="s">
        <v>57</v>
      </c>
      <c r="E36" s="149">
        <v>150000.0</v>
      </c>
      <c r="F36" s="150"/>
      <c r="G36" s="89"/>
    </row>
    <row r="37" ht="14.25" customHeight="1">
      <c r="B37" s="56">
        <f t="shared" si="1"/>
        <v>30</v>
      </c>
      <c r="C37" s="15">
        <v>45962.0</v>
      </c>
      <c r="D37" s="180" t="s">
        <v>1038</v>
      </c>
      <c r="E37" s="149">
        <v>35000.0</v>
      </c>
      <c r="F37" s="150"/>
      <c r="G37" s="89"/>
    </row>
    <row r="38" ht="14.25" customHeight="1">
      <c r="B38" s="56">
        <f t="shared" si="1"/>
        <v>31</v>
      </c>
      <c r="C38" s="15">
        <v>45962.0</v>
      </c>
      <c r="D38" s="180" t="s">
        <v>425</v>
      </c>
      <c r="E38" s="149">
        <v>500000.0</v>
      </c>
      <c r="F38" s="150"/>
      <c r="G38" s="90" t="s">
        <v>9</v>
      </c>
    </row>
    <row r="39" ht="14.25" customHeight="1">
      <c r="B39" s="56">
        <f t="shared" si="1"/>
        <v>32</v>
      </c>
      <c r="C39" s="15">
        <v>45962.0</v>
      </c>
      <c r="D39" s="180" t="s">
        <v>102</v>
      </c>
      <c r="E39" s="149">
        <v>100000.0</v>
      </c>
      <c r="F39" s="150"/>
      <c r="G39" s="89"/>
    </row>
    <row r="40" ht="14.25" customHeight="1">
      <c r="B40" s="56">
        <f t="shared" si="1"/>
        <v>33</v>
      </c>
      <c r="C40" s="15">
        <v>45962.0</v>
      </c>
      <c r="D40" s="180" t="s">
        <v>18</v>
      </c>
      <c r="E40" s="149">
        <v>500000.0</v>
      </c>
      <c r="F40" s="150"/>
      <c r="G40" s="89"/>
    </row>
    <row r="41" ht="14.25" customHeight="1">
      <c r="B41" s="56">
        <f t="shared" si="1"/>
        <v>34</v>
      </c>
      <c r="C41" s="15">
        <v>45962.0</v>
      </c>
      <c r="D41" s="180" t="s">
        <v>33</v>
      </c>
      <c r="E41" s="149">
        <v>100000.0</v>
      </c>
      <c r="F41" s="150"/>
      <c r="G41" s="89"/>
    </row>
    <row r="42" ht="14.25" customHeight="1">
      <c r="B42" s="56">
        <f t="shared" si="1"/>
        <v>35</v>
      </c>
      <c r="C42" s="15">
        <v>45962.0</v>
      </c>
      <c r="D42" s="180" t="s">
        <v>41</v>
      </c>
      <c r="E42" s="149">
        <v>500000.0</v>
      </c>
      <c r="F42" s="150"/>
      <c r="G42" s="89"/>
    </row>
    <row r="43" ht="14.25" customHeight="1">
      <c r="B43" s="56">
        <f t="shared" si="1"/>
        <v>36</v>
      </c>
      <c r="C43" s="15">
        <v>45962.0</v>
      </c>
      <c r="D43" s="180" t="s">
        <v>86</v>
      </c>
      <c r="E43" s="149">
        <v>1500000.0</v>
      </c>
      <c r="F43" s="150"/>
      <c r="G43" s="89"/>
    </row>
    <row r="44" ht="14.25" customHeight="1">
      <c r="B44" s="56">
        <f t="shared" si="1"/>
        <v>37</v>
      </c>
      <c r="C44" s="15">
        <v>45962.0</v>
      </c>
      <c r="D44" s="180" t="s">
        <v>312</v>
      </c>
      <c r="E44" s="149">
        <v>1500000.0</v>
      </c>
      <c r="F44" s="150"/>
      <c r="G44" s="89"/>
    </row>
    <row r="45" ht="14.25" customHeight="1">
      <c r="B45" s="56">
        <f t="shared" si="1"/>
        <v>38</v>
      </c>
      <c r="C45" s="15">
        <v>45962.0</v>
      </c>
      <c r="D45" s="180" t="s">
        <v>37</v>
      </c>
      <c r="E45" s="149">
        <v>1000000.0</v>
      </c>
      <c r="F45" s="150"/>
      <c r="G45" s="89"/>
    </row>
    <row r="46" ht="14.25" customHeight="1">
      <c r="B46" s="56">
        <f t="shared" si="1"/>
        <v>39</v>
      </c>
      <c r="C46" s="15">
        <v>45962.0</v>
      </c>
      <c r="D46" s="180" t="s">
        <v>166</v>
      </c>
      <c r="E46" s="149">
        <v>1300000.0</v>
      </c>
      <c r="F46" s="150"/>
      <c r="G46" s="90" t="s">
        <v>9</v>
      </c>
    </row>
    <row r="47" ht="14.25" customHeight="1">
      <c r="B47" s="56">
        <f t="shared" si="1"/>
        <v>40</v>
      </c>
      <c r="C47" s="15">
        <v>45963.0</v>
      </c>
      <c r="D47" s="180" t="s">
        <v>396</v>
      </c>
      <c r="E47" s="149">
        <v>100000.0</v>
      </c>
      <c r="F47" s="150"/>
      <c r="G47" s="90" t="s">
        <v>9</v>
      </c>
    </row>
    <row r="48" ht="14.25" customHeight="1">
      <c r="B48" s="56">
        <f t="shared" si="1"/>
        <v>41</v>
      </c>
      <c r="C48" s="15">
        <v>45963.0</v>
      </c>
      <c r="D48" s="180" t="s">
        <v>1039</v>
      </c>
      <c r="E48" s="149">
        <v>200000.0</v>
      </c>
      <c r="F48" s="150"/>
      <c r="G48" s="89"/>
    </row>
    <row r="49" ht="14.25" customHeight="1">
      <c r="B49" s="56">
        <f t="shared" si="1"/>
        <v>42</v>
      </c>
      <c r="C49" s="15">
        <v>45963.0</v>
      </c>
      <c r="D49" s="181" t="s">
        <v>187</v>
      </c>
      <c r="E49" s="149">
        <v>1000000.0</v>
      </c>
      <c r="F49" s="150"/>
      <c r="G49" s="89"/>
    </row>
    <row r="50" ht="14.25" customHeight="1">
      <c r="B50" s="56">
        <f t="shared" si="1"/>
        <v>43</v>
      </c>
      <c r="C50" s="15">
        <v>45963.0</v>
      </c>
      <c r="D50" s="180" t="s">
        <v>744</v>
      </c>
      <c r="E50" s="149">
        <v>500000.0</v>
      </c>
      <c r="F50" s="150"/>
      <c r="G50" s="89"/>
    </row>
    <row r="51" ht="14.25" customHeight="1">
      <c r="B51" s="56">
        <f t="shared" si="1"/>
        <v>44</v>
      </c>
      <c r="C51" s="15">
        <v>45963.0</v>
      </c>
      <c r="D51" s="181" t="s">
        <v>1040</v>
      </c>
      <c r="E51" s="149">
        <v>300000.0</v>
      </c>
      <c r="F51" s="150"/>
      <c r="G51" s="89"/>
    </row>
    <row r="52" ht="14.25" customHeight="1">
      <c r="B52" s="56">
        <f t="shared" si="1"/>
        <v>45</v>
      </c>
      <c r="C52" s="15">
        <v>45963.0</v>
      </c>
      <c r="D52" s="180" t="s">
        <v>13</v>
      </c>
      <c r="E52" s="149">
        <v>20002.0</v>
      </c>
      <c r="F52" s="150"/>
      <c r="G52" s="89"/>
    </row>
    <row r="53" ht="14.25" customHeight="1">
      <c r="B53" s="56">
        <f t="shared" si="1"/>
        <v>46</v>
      </c>
      <c r="C53" s="15">
        <v>45963.0</v>
      </c>
      <c r="D53" s="180" t="s">
        <v>439</v>
      </c>
      <c r="E53" s="149">
        <v>500000.0</v>
      </c>
      <c r="F53" s="150"/>
      <c r="G53" s="90" t="s">
        <v>9</v>
      </c>
    </row>
    <row r="54" ht="14.25" customHeight="1">
      <c r="B54" s="56">
        <f t="shared" si="1"/>
        <v>47</v>
      </c>
      <c r="C54" s="15">
        <v>45963.0</v>
      </c>
      <c r="D54" s="180" t="s">
        <v>315</v>
      </c>
      <c r="E54" s="149">
        <v>25000.0</v>
      </c>
      <c r="F54" s="150"/>
      <c r="G54" s="89"/>
    </row>
    <row r="55" ht="14.25" customHeight="1">
      <c r="B55" s="56">
        <f t="shared" si="1"/>
        <v>48</v>
      </c>
      <c r="C55" s="15">
        <v>45963.0</v>
      </c>
      <c r="D55" s="180" t="s">
        <v>350</v>
      </c>
      <c r="E55" s="149">
        <v>100000.0</v>
      </c>
      <c r="F55" s="150"/>
      <c r="G55" s="89"/>
    </row>
    <row r="56" ht="14.25" customHeight="1">
      <c r="B56" s="56">
        <f t="shared" si="1"/>
        <v>49</v>
      </c>
      <c r="C56" s="15">
        <v>45963.0</v>
      </c>
      <c r="D56" s="180" t="s">
        <v>94</v>
      </c>
      <c r="E56" s="149">
        <v>25000.0</v>
      </c>
      <c r="F56" s="150"/>
      <c r="G56" s="89"/>
    </row>
    <row r="57" ht="14.25" customHeight="1">
      <c r="B57" s="56">
        <f t="shared" si="1"/>
        <v>50</v>
      </c>
      <c r="C57" s="15">
        <v>45963.0</v>
      </c>
      <c r="D57" s="180" t="s">
        <v>319</v>
      </c>
      <c r="E57" s="149">
        <v>100000.0</v>
      </c>
      <c r="F57" s="150"/>
      <c r="G57" s="89"/>
    </row>
    <row r="58" ht="14.25" customHeight="1">
      <c r="B58" s="56">
        <f t="shared" si="1"/>
        <v>51</v>
      </c>
      <c r="C58" s="15">
        <v>45963.0</v>
      </c>
      <c r="D58" s="180" t="s">
        <v>27</v>
      </c>
      <c r="E58" s="149">
        <v>100000.0</v>
      </c>
      <c r="F58" s="150"/>
      <c r="G58" s="89"/>
    </row>
    <row r="59" ht="14.25" customHeight="1">
      <c r="B59" s="56">
        <f t="shared" si="1"/>
        <v>52</v>
      </c>
      <c r="C59" s="15">
        <v>45963.0</v>
      </c>
      <c r="D59" s="180" t="s">
        <v>672</v>
      </c>
      <c r="E59" s="149">
        <v>50000.0</v>
      </c>
      <c r="F59" s="150"/>
      <c r="G59" s="89"/>
    </row>
    <row r="60" ht="14.25" customHeight="1">
      <c r="B60" s="56">
        <f t="shared" si="1"/>
        <v>53</v>
      </c>
      <c r="C60" s="15">
        <v>45963.0</v>
      </c>
      <c r="D60" s="180" t="s">
        <v>621</v>
      </c>
      <c r="E60" s="149">
        <v>1500000.0</v>
      </c>
      <c r="F60" s="150"/>
      <c r="G60" s="89"/>
    </row>
    <row r="61" ht="14.25" customHeight="1">
      <c r="B61" s="56">
        <f t="shared" si="1"/>
        <v>54</v>
      </c>
      <c r="C61" s="15">
        <v>45963.0</v>
      </c>
      <c r="D61" s="180" t="s">
        <v>481</v>
      </c>
      <c r="E61" s="149">
        <v>100000.0</v>
      </c>
      <c r="F61" s="150"/>
      <c r="G61" s="90" t="s">
        <v>119</v>
      </c>
    </row>
    <row r="62" ht="14.25" customHeight="1">
      <c r="B62" s="56">
        <f t="shared" si="1"/>
        <v>55</v>
      </c>
      <c r="C62" s="15">
        <v>45963.0</v>
      </c>
      <c r="D62" s="180" t="s">
        <v>1038</v>
      </c>
      <c r="E62" s="149">
        <v>30000.0</v>
      </c>
      <c r="F62" s="150"/>
      <c r="G62" s="89"/>
    </row>
    <row r="63" ht="14.25" customHeight="1">
      <c r="B63" s="56">
        <f t="shared" si="1"/>
        <v>56</v>
      </c>
      <c r="C63" s="15">
        <v>45963.0</v>
      </c>
      <c r="D63" s="180" t="s">
        <v>376</v>
      </c>
      <c r="E63" s="149">
        <v>50000.0</v>
      </c>
      <c r="F63" s="150"/>
      <c r="G63" s="90" t="s">
        <v>9</v>
      </c>
    </row>
    <row r="64" ht="14.25" customHeight="1">
      <c r="B64" s="56">
        <f t="shared" si="1"/>
        <v>57</v>
      </c>
      <c r="C64" s="15">
        <v>45963.0</v>
      </c>
      <c r="D64" s="180" t="s">
        <v>201</v>
      </c>
      <c r="E64" s="149">
        <v>100000.0</v>
      </c>
      <c r="F64" s="150"/>
      <c r="G64" s="89"/>
    </row>
    <row r="65" ht="14.25" customHeight="1">
      <c r="B65" s="56">
        <f t="shared" si="1"/>
        <v>58</v>
      </c>
      <c r="C65" s="15">
        <v>45963.0</v>
      </c>
      <c r="D65" s="180" t="s">
        <v>780</v>
      </c>
      <c r="E65" s="149">
        <v>100000.0</v>
      </c>
      <c r="F65" s="150"/>
      <c r="G65" s="89"/>
    </row>
    <row r="66" ht="14.25" customHeight="1">
      <c r="B66" s="56">
        <f t="shared" si="1"/>
        <v>59</v>
      </c>
      <c r="C66" s="15">
        <v>45963.0</v>
      </c>
      <c r="D66" s="180" t="s">
        <v>464</v>
      </c>
      <c r="E66" s="149">
        <v>100000.0</v>
      </c>
      <c r="F66" s="150"/>
      <c r="G66" s="89"/>
    </row>
    <row r="67" ht="14.25" customHeight="1">
      <c r="B67" s="56">
        <f t="shared" si="1"/>
        <v>60</v>
      </c>
      <c r="C67" s="15">
        <v>45963.0</v>
      </c>
      <c r="D67" s="180" t="s">
        <v>546</v>
      </c>
      <c r="E67" s="149">
        <v>1000000.0</v>
      </c>
      <c r="F67" s="150"/>
      <c r="G67" s="90" t="s">
        <v>9</v>
      </c>
    </row>
    <row r="68" ht="14.25" customHeight="1">
      <c r="B68" s="56">
        <f t="shared" si="1"/>
        <v>61</v>
      </c>
      <c r="C68" s="15">
        <v>45963.0</v>
      </c>
      <c r="D68" s="180" t="s">
        <v>510</v>
      </c>
      <c r="E68" s="149">
        <v>50000.0</v>
      </c>
      <c r="F68" s="150"/>
      <c r="G68" s="89"/>
    </row>
    <row r="69" ht="14.25" customHeight="1">
      <c r="B69" s="56">
        <f t="shared" si="1"/>
        <v>62</v>
      </c>
      <c r="C69" s="15">
        <v>45963.0</v>
      </c>
      <c r="D69" s="180" t="s">
        <v>39</v>
      </c>
      <c r="E69" s="149">
        <v>200000.0</v>
      </c>
      <c r="F69" s="150"/>
      <c r="G69" s="89"/>
    </row>
    <row r="70" ht="14.25" customHeight="1">
      <c r="B70" s="56">
        <f t="shared" si="1"/>
        <v>63</v>
      </c>
      <c r="C70" s="15">
        <v>45963.0</v>
      </c>
      <c r="D70" s="180" t="s">
        <v>189</v>
      </c>
      <c r="E70" s="149">
        <v>100000.0</v>
      </c>
      <c r="F70" s="150"/>
      <c r="G70" s="90" t="s">
        <v>9</v>
      </c>
    </row>
    <row r="71" ht="14.25" customHeight="1">
      <c r="B71" s="56">
        <f t="shared" si="1"/>
        <v>64</v>
      </c>
      <c r="C71" s="15">
        <v>45963.0</v>
      </c>
      <c r="D71" s="180" t="s">
        <v>338</v>
      </c>
      <c r="E71" s="149">
        <v>500000.0</v>
      </c>
      <c r="F71" s="150"/>
      <c r="G71" s="89"/>
    </row>
    <row r="72" ht="14.25" customHeight="1">
      <c r="B72" s="56">
        <f t="shared" si="1"/>
        <v>65</v>
      </c>
      <c r="C72" s="15">
        <v>45963.0</v>
      </c>
      <c r="D72" s="180" t="s">
        <v>93</v>
      </c>
      <c r="E72" s="149">
        <v>350000.0</v>
      </c>
      <c r="F72" s="150"/>
      <c r="G72" s="89"/>
    </row>
    <row r="73" ht="14.25" customHeight="1">
      <c r="B73" s="56">
        <f t="shared" si="1"/>
        <v>66</v>
      </c>
      <c r="C73" s="15">
        <v>45963.0</v>
      </c>
      <c r="D73" s="180" t="s">
        <v>604</v>
      </c>
      <c r="E73" s="149">
        <v>40000.0</v>
      </c>
      <c r="F73" s="150"/>
      <c r="G73" s="89"/>
    </row>
    <row r="74" ht="14.25" customHeight="1">
      <c r="B74" s="56">
        <f t="shared" si="1"/>
        <v>67</v>
      </c>
      <c r="C74" s="15">
        <v>45963.0</v>
      </c>
      <c r="D74" s="180" t="s">
        <v>47</v>
      </c>
      <c r="E74" s="149">
        <v>300000.0</v>
      </c>
      <c r="F74" s="150"/>
      <c r="G74" s="90" t="s">
        <v>9</v>
      </c>
    </row>
    <row r="75" ht="14.25" customHeight="1">
      <c r="B75" s="56">
        <f t="shared" si="1"/>
        <v>68</v>
      </c>
      <c r="C75" s="15">
        <v>45963.0</v>
      </c>
      <c r="D75" s="180" t="s">
        <v>56</v>
      </c>
      <c r="E75" s="149">
        <v>500000.0</v>
      </c>
      <c r="F75" s="150"/>
      <c r="G75" s="89"/>
    </row>
    <row r="76" ht="14.25" customHeight="1">
      <c r="B76" s="56">
        <f t="shared" si="1"/>
        <v>69</v>
      </c>
      <c r="C76" s="15">
        <v>45963.0</v>
      </c>
      <c r="D76" s="180" t="s">
        <v>172</v>
      </c>
      <c r="E76" s="149">
        <v>120000.0</v>
      </c>
      <c r="F76" s="150"/>
      <c r="G76" s="90" t="s">
        <v>9</v>
      </c>
    </row>
    <row r="77" ht="14.25" customHeight="1">
      <c r="B77" s="56">
        <f t="shared" si="1"/>
        <v>70</v>
      </c>
      <c r="C77" s="15">
        <v>45963.0</v>
      </c>
      <c r="D77" s="180" t="s">
        <v>44</v>
      </c>
      <c r="E77" s="149">
        <v>2250000.0</v>
      </c>
      <c r="F77" s="150"/>
      <c r="G77" s="89"/>
    </row>
    <row r="78" ht="14.25" customHeight="1">
      <c r="B78" s="56">
        <f t="shared" si="1"/>
        <v>71</v>
      </c>
      <c r="C78" s="15">
        <v>45963.0</v>
      </c>
      <c r="D78" s="180" t="s">
        <v>894</v>
      </c>
      <c r="E78" s="149">
        <v>100000.0</v>
      </c>
      <c r="F78" s="150"/>
      <c r="G78" s="89"/>
    </row>
    <row r="79" ht="14.25" customHeight="1">
      <c r="B79" s="56">
        <f t="shared" si="1"/>
        <v>72</v>
      </c>
      <c r="C79" s="15">
        <v>45964.0</v>
      </c>
      <c r="D79" s="180" t="s">
        <v>209</v>
      </c>
      <c r="E79" s="149">
        <v>50000.0</v>
      </c>
      <c r="F79" s="150"/>
      <c r="G79" s="89"/>
    </row>
    <row r="80" ht="14.25" customHeight="1">
      <c r="B80" s="56">
        <f t="shared" si="1"/>
        <v>73</v>
      </c>
      <c r="C80" s="15">
        <v>45964.0</v>
      </c>
      <c r="D80" s="180" t="s">
        <v>64</v>
      </c>
      <c r="E80" s="149">
        <v>50000.0</v>
      </c>
      <c r="F80" s="150"/>
      <c r="G80" s="89"/>
    </row>
    <row r="81" ht="14.25" customHeight="1">
      <c r="B81" s="56">
        <f t="shared" si="1"/>
        <v>74</v>
      </c>
      <c r="C81" s="15">
        <v>45964.0</v>
      </c>
      <c r="D81" s="181" t="s">
        <v>187</v>
      </c>
      <c r="E81" s="149">
        <v>3000000.0</v>
      </c>
      <c r="F81" s="150"/>
      <c r="G81" s="89"/>
    </row>
    <row r="82" ht="14.25" customHeight="1">
      <c r="B82" s="56">
        <f t="shared" si="1"/>
        <v>75</v>
      </c>
      <c r="C82" s="15">
        <v>45964.0</v>
      </c>
      <c r="D82" s="181" t="s">
        <v>408</v>
      </c>
      <c r="E82" s="149">
        <v>35000.0</v>
      </c>
      <c r="F82" s="150"/>
      <c r="G82" s="89"/>
    </row>
    <row r="83" ht="14.25" customHeight="1">
      <c r="B83" s="56">
        <f t="shared" si="1"/>
        <v>76</v>
      </c>
      <c r="C83" s="15">
        <v>45964.0</v>
      </c>
      <c r="D83" s="180" t="s">
        <v>920</v>
      </c>
      <c r="E83" s="149">
        <v>100000.0</v>
      </c>
      <c r="F83" s="150"/>
      <c r="G83" s="89"/>
    </row>
    <row r="84" ht="14.25" customHeight="1">
      <c r="B84" s="56">
        <f t="shared" si="1"/>
        <v>77</v>
      </c>
      <c r="C84" s="15">
        <v>45964.0</v>
      </c>
      <c r="D84" s="180" t="s">
        <v>127</v>
      </c>
      <c r="E84" s="149">
        <v>100000.0</v>
      </c>
      <c r="F84" s="150"/>
      <c r="G84" s="89"/>
    </row>
    <row r="85" ht="14.25" customHeight="1">
      <c r="B85" s="56">
        <f t="shared" si="1"/>
        <v>78</v>
      </c>
      <c r="C85" s="15">
        <v>45964.0</v>
      </c>
      <c r="D85" s="180" t="s">
        <v>391</v>
      </c>
      <c r="E85" s="149">
        <v>20000.0</v>
      </c>
      <c r="F85" s="150"/>
      <c r="G85" s="89"/>
    </row>
    <row r="86" ht="14.25" customHeight="1">
      <c r="B86" s="56">
        <f t="shared" si="1"/>
        <v>79</v>
      </c>
      <c r="C86" s="15">
        <v>45964.0</v>
      </c>
      <c r="D86" s="180" t="s">
        <v>49</v>
      </c>
      <c r="E86" s="149">
        <v>40000.0</v>
      </c>
      <c r="F86" s="150"/>
      <c r="G86" s="89"/>
    </row>
    <row r="87" ht="14.25" customHeight="1">
      <c r="B87" s="56">
        <f t="shared" si="1"/>
        <v>80</v>
      </c>
      <c r="C87" s="15">
        <v>45964.0</v>
      </c>
      <c r="D87" s="180" t="s">
        <v>143</v>
      </c>
      <c r="E87" s="149">
        <v>500000.0</v>
      </c>
      <c r="F87" s="150"/>
      <c r="G87" s="90" t="s">
        <v>9</v>
      </c>
    </row>
    <row r="88" ht="14.25" customHeight="1">
      <c r="B88" s="56">
        <f t="shared" si="1"/>
        <v>81</v>
      </c>
      <c r="C88" s="15">
        <v>45964.0</v>
      </c>
      <c r="D88" s="180" t="s">
        <v>13</v>
      </c>
      <c r="E88" s="149">
        <v>20002.0</v>
      </c>
      <c r="F88" s="150"/>
      <c r="G88" s="90" t="s">
        <v>9</v>
      </c>
    </row>
    <row r="89" ht="14.25" customHeight="1">
      <c r="B89" s="56">
        <f t="shared" si="1"/>
        <v>82</v>
      </c>
      <c r="C89" s="15">
        <v>45964.0</v>
      </c>
      <c r="D89" s="180" t="s">
        <v>153</v>
      </c>
      <c r="E89" s="149">
        <v>50000.0</v>
      </c>
      <c r="F89" s="150"/>
      <c r="G89" s="89"/>
    </row>
    <row r="90" ht="14.25" customHeight="1">
      <c r="B90" s="56">
        <f t="shared" si="1"/>
        <v>83</v>
      </c>
      <c r="C90" s="15">
        <v>45964.0</v>
      </c>
      <c r="D90" s="180" t="s">
        <v>90</v>
      </c>
      <c r="E90" s="149">
        <v>100000.0</v>
      </c>
      <c r="F90" s="150"/>
      <c r="G90" s="89"/>
    </row>
    <row r="91" ht="14.25" customHeight="1">
      <c r="B91" s="56">
        <f t="shared" si="1"/>
        <v>84</v>
      </c>
      <c r="C91" s="15">
        <v>45964.0</v>
      </c>
      <c r="D91" s="180" t="s">
        <v>278</v>
      </c>
      <c r="E91" s="149">
        <v>70000.0</v>
      </c>
      <c r="F91" s="150"/>
      <c r="G91" s="89"/>
    </row>
    <row r="92" ht="14.25" customHeight="1">
      <c r="B92" s="56">
        <f t="shared" si="1"/>
        <v>85</v>
      </c>
      <c r="C92" s="15">
        <v>45964.0</v>
      </c>
      <c r="D92" s="180" t="s">
        <v>105</v>
      </c>
      <c r="E92" s="149">
        <v>1000000.0</v>
      </c>
      <c r="F92" s="150"/>
      <c r="G92" s="89"/>
    </row>
    <row r="93" ht="14.25" customHeight="1">
      <c r="B93" s="56">
        <f t="shared" si="1"/>
        <v>86</v>
      </c>
      <c r="C93" s="15">
        <v>45964.0</v>
      </c>
      <c r="D93" s="180" t="s">
        <v>325</v>
      </c>
      <c r="E93" s="149">
        <v>500000.0</v>
      </c>
      <c r="F93" s="150"/>
      <c r="G93" s="89"/>
    </row>
    <row r="94" ht="14.25" customHeight="1">
      <c r="B94" s="56">
        <f t="shared" si="1"/>
        <v>87</v>
      </c>
      <c r="C94" s="15">
        <v>45964.0</v>
      </c>
      <c r="D94" s="180" t="s">
        <v>160</v>
      </c>
      <c r="E94" s="149">
        <v>300000.0</v>
      </c>
      <c r="F94" s="150"/>
      <c r="G94" s="90" t="s">
        <v>685</v>
      </c>
    </row>
    <row r="95" ht="14.25" customHeight="1">
      <c r="B95" s="56">
        <f t="shared" si="1"/>
        <v>88</v>
      </c>
      <c r="C95" s="15">
        <v>45964.0</v>
      </c>
      <c r="D95" s="180" t="s">
        <v>1041</v>
      </c>
      <c r="E95" s="149">
        <v>300000.0</v>
      </c>
      <c r="F95" s="150"/>
      <c r="G95" s="89"/>
    </row>
    <row r="96" ht="14.25" customHeight="1">
      <c r="B96" s="56">
        <f t="shared" si="1"/>
        <v>89</v>
      </c>
      <c r="C96" s="15">
        <v>45964.0</v>
      </c>
      <c r="D96" s="180" t="s">
        <v>501</v>
      </c>
      <c r="E96" s="149">
        <v>500000.0</v>
      </c>
      <c r="F96" s="150"/>
      <c r="G96" s="89"/>
    </row>
    <row r="97" ht="14.25" customHeight="1">
      <c r="B97" s="56">
        <f t="shared" si="1"/>
        <v>90</v>
      </c>
      <c r="C97" s="15">
        <v>45965.0</v>
      </c>
      <c r="D97" s="180" t="s">
        <v>27</v>
      </c>
      <c r="E97" s="149">
        <v>50000.0</v>
      </c>
      <c r="F97" s="150"/>
      <c r="G97" s="89"/>
    </row>
    <row r="98" ht="14.25" customHeight="1">
      <c r="B98" s="56">
        <f t="shared" si="1"/>
        <v>91</v>
      </c>
      <c r="C98" s="15">
        <v>45965.0</v>
      </c>
      <c r="D98" s="181" t="s">
        <v>187</v>
      </c>
      <c r="E98" s="149">
        <v>400000.0</v>
      </c>
      <c r="F98" s="150"/>
      <c r="G98" s="89"/>
    </row>
    <row r="99" ht="14.25" customHeight="1">
      <c r="B99" s="56">
        <f t="shared" si="1"/>
        <v>92</v>
      </c>
      <c r="C99" s="15">
        <v>45965.0</v>
      </c>
      <c r="D99" s="180" t="s">
        <v>391</v>
      </c>
      <c r="E99" s="149">
        <v>20000.0</v>
      </c>
      <c r="F99" s="150"/>
      <c r="G99" s="89"/>
    </row>
    <row r="100" ht="14.25" customHeight="1">
      <c r="B100" s="56">
        <f t="shared" si="1"/>
        <v>93</v>
      </c>
      <c r="C100" s="15">
        <v>45965.0</v>
      </c>
      <c r="D100" s="180" t="s">
        <v>579</v>
      </c>
      <c r="E100" s="149">
        <v>50000.0</v>
      </c>
      <c r="F100" s="150"/>
      <c r="G100" s="89"/>
    </row>
    <row r="101" ht="14.25" customHeight="1">
      <c r="B101" s="56">
        <f t="shared" si="1"/>
        <v>94</v>
      </c>
      <c r="C101" s="15">
        <v>45965.0</v>
      </c>
      <c r="D101" s="180" t="s">
        <v>13</v>
      </c>
      <c r="E101" s="149">
        <v>20002.0</v>
      </c>
      <c r="F101" s="150"/>
      <c r="G101" s="90" t="s">
        <v>9</v>
      </c>
    </row>
    <row r="102" ht="14.25" customHeight="1">
      <c r="B102" s="56">
        <f t="shared" si="1"/>
        <v>95</v>
      </c>
      <c r="C102" s="15">
        <v>45965.0</v>
      </c>
      <c r="D102" s="180" t="s">
        <v>388</v>
      </c>
      <c r="E102" s="149">
        <v>500000.0</v>
      </c>
      <c r="F102" s="150"/>
      <c r="G102" s="89"/>
    </row>
    <row r="103" ht="14.25" customHeight="1">
      <c r="B103" s="56">
        <f t="shared" si="1"/>
        <v>96</v>
      </c>
      <c r="C103" s="15">
        <v>45965.0</v>
      </c>
      <c r="D103" s="180" t="s">
        <v>388</v>
      </c>
      <c r="E103" s="149">
        <v>500000.0</v>
      </c>
      <c r="F103" s="150"/>
      <c r="G103" s="89"/>
    </row>
    <row r="104" ht="14.25" customHeight="1">
      <c r="B104" s="56">
        <f t="shared" si="1"/>
        <v>97</v>
      </c>
      <c r="C104" s="15">
        <v>45965.0</v>
      </c>
      <c r="D104" s="180" t="s">
        <v>139</v>
      </c>
      <c r="E104" s="149">
        <v>1000000.0</v>
      </c>
      <c r="F104" s="150"/>
      <c r="G104" s="89"/>
    </row>
    <row r="105" ht="14.25" customHeight="1">
      <c r="B105" s="56">
        <f>B97+1</f>
        <v>91</v>
      </c>
      <c r="C105" s="15">
        <v>45965.0</v>
      </c>
      <c r="D105" s="180" t="s">
        <v>27</v>
      </c>
      <c r="E105" s="149">
        <v>50000.0</v>
      </c>
      <c r="F105" s="150"/>
      <c r="G105" s="89"/>
    </row>
    <row r="106" ht="14.25" customHeight="1">
      <c r="B106" s="56">
        <f t="shared" ref="B106:B145" si="2">B105+1</f>
        <v>92</v>
      </c>
      <c r="C106" s="15">
        <v>45965.0</v>
      </c>
      <c r="D106" s="180" t="s">
        <v>144</v>
      </c>
      <c r="E106" s="149">
        <v>200000.0</v>
      </c>
      <c r="F106" s="150"/>
      <c r="G106" s="90" t="s">
        <v>9</v>
      </c>
    </row>
    <row r="107" ht="14.25" customHeight="1">
      <c r="B107" s="56">
        <f t="shared" si="2"/>
        <v>93</v>
      </c>
      <c r="C107" s="15">
        <v>45965.0</v>
      </c>
      <c r="D107" s="180" t="s">
        <v>35</v>
      </c>
      <c r="E107" s="149">
        <v>50000.0</v>
      </c>
      <c r="F107" s="150"/>
      <c r="G107" s="89"/>
    </row>
    <row r="108" ht="14.25" customHeight="1">
      <c r="B108" s="56">
        <f t="shared" si="2"/>
        <v>94</v>
      </c>
      <c r="C108" s="15">
        <v>45965.0</v>
      </c>
      <c r="D108" s="180" t="s">
        <v>38</v>
      </c>
      <c r="E108" s="149">
        <v>100000.0</v>
      </c>
      <c r="F108" s="150"/>
      <c r="G108" s="89"/>
    </row>
    <row r="109" ht="14.25" customHeight="1">
      <c r="B109" s="56">
        <f t="shared" si="2"/>
        <v>95</v>
      </c>
      <c r="C109" s="15">
        <v>45965.0</v>
      </c>
      <c r="D109" s="180" t="s">
        <v>809</v>
      </c>
      <c r="E109" s="149">
        <v>20000.0</v>
      </c>
      <c r="F109" s="150"/>
      <c r="G109" s="89"/>
    </row>
    <row r="110" ht="14.25" customHeight="1">
      <c r="B110" s="56">
        <f t="shared" si="2"/>
        <v>96</v>
      </c>
      <c r="C110" s="15">
        <v>45965.0</v>
      </c>
      <c r="D110" s="180" t="s">
        <v>62</v>
      </c>
      <c r="E110" s="149">
        <v>211073.0</v>
      </c>
      <c r="F110" s="150"/>
      <c r="G110" s="89"/>
    </row>
    <row r="111" ht="14.25" customHeight="1">
      <c r="B111" s="56">
        <f t="shared" si="2"/>
        <v>97</v>
      </c>
      <c r="C111" s="15">
        <v>45965.0</v>
      </c>
      <c r="D111" s="181" t="s">
        <v>1042</v>
      </c>
      <c r="E111" s="148"/>
      <c r="F111" s="149">
        <v>106440.0</v>
      </c>
      <c r="G111" s="89"/>
    </row>
    <row r="112" ht="14.25" customHeight="1">
      <c r="B112" s="56">
        <f t="shared" si="2"/>
        <v>98</v>
      </c>
      <c r="C112" s="15">
        <v>45965.0</v>
      </c>
      <c r="D112" s="180" t="s">
        <v>1043</v>
      </c>
      <c r="E112" s="148"/>
      <c r="F112" s="149">
        <v>125100.0</v>
      </c>
      <c r="G112" s="89"/>
    </row>
    <row r="113" ht="14.25" customHeight="1">
      <c r="B113" s="56">
        <f t="shared" si="2"/>
        <v>99</v>
      </c>
      <c r="C113" s="15">
        <v>45965.0</v>
      </c>
      <c r="D113" s="180" t="s">
        <v>928</v>
      </c>
      <c r="E113" s="148"/>
      <c r="F113" s="149">
        <v>3000000.0</v>
      </c>
      <c r="G113" s="89"/>
    </row>
    <row r="114" ht="14.25" customHeight="1">
      <c r="B114" s="56">
        <f t="shared" si="2"/>
        <v>100</v>
      </c>
      <c r="C114" s="15">
        <v>45965.0</v>
      </c>
      <c r="D114" s="180" t="s">
        <v>502</v>
      </c>
      <c r="E114" s="148"/>
      <c r="F114" s="149">
        <v>3000000.0</v>
      </c>
      <c r="G114" s="89"/>
    </row>
    <row r="115" ht="14.25" customHeight="1">
      <c r="B115" s="56">
        <f t="shared" si="2"/>
        <v>101</v>
      </c>
      <c r="C115" s="15">
        <v>45965.0</v>
      </c>
      <c r="D115" s="180" t="s">
        <v>1044</v>
      </c>
      <c r="E115" s="148"/>
      <c r="F115" s="149">
        <v>1500000.0</v>
      </c>
      <c r="G115" s="89"/>
    </row>
    <row r="116" ht="14.25" customHeight="1">
      <c r="B116" s="56">
        <f t="shared" si="2"/>
        <v>102</v>
      </c>
      <c r="C116" s="15">
        <v>45965.0</v>
      </c>
      <c r="D116" s="180" t="s">
        <v>1045</v>
      </c>
      <c r="E116" s="148"/>
      <c r="F116" s="149">
        <v>1500000.0</v>
      </c>
      <c r="G116" s="89"/>
    </row>
    <row r="117" ht="14.25" customHeight="1">
      <c r="B117" s="56">
        <f t="shared" si="2"/>
        <v>103</v>
      </c>
      <c r="C117" s="15">
        <v>45965.0</v>
      </c>
      <c r="D117" s="180" t="s">
        <v>257</v>
      </c>
      <c r="E117" s="149">
        <v>500000.0</v>
      </c>
      <c r="F117" s="150"/>
      <c r="G117" s="89"/>
    </row>
    <row r="118" ht="14.25" customHeight="1">
      <c r="B118" s="56">
        <f t="shared" si="2"/>
        <v>104</v>
      </c>
      <c r="C118" s="15">
        <v>45965.0</v>
      </c>
      <c r="D118" s="180" t="s">
        <v>41</v>
      </c>
      <c r="E118" s="149">
        <v>500000.0</v>
      </c>
      <c r="F118" s="150"/>
      <c r="G118" s="89"/>
    </row>
    <row r="119" ht="14.25" customHeight="1">
      <c r="B119" s="56">
        <f t="shared" si="2"/>
        <v>105</v>
      </c>
      <c r="C119" s="15">
        <v>45965.0</v>
      </c>
      <c r="D119" s="181" t="s">
        <v>1046</v>
      </c>
      <c r="E119" s="149">
        <v>100000.0</v>
      </c>
      <c r="F119" s="150"/>
      <c r="G119" s="89"/>
    </row>
    <row r="120" ht="14.25" customHeight="1">
      <c r="B120" s="56">
        <f t="shared" si="2"/>
        <v>106</v>
      </c>
      <c r="C120" s="15">
        <v>45965.0</v>
      </c>
      <c r="D120" s="180" t="s">
        <v>411</v>
      </c>
      <c r="E120" s="149">
        <v>100000.0</v>
      </c>
      <c r="F120" s="150"/>
      <c r="G120" s="89"/>
    </row>
    <row r="121" ht="14.25" customHeight="1">
      <c r="B121" s="56">
        <f t="shared" si="2"/>
        <v>107</v>
      </c>
      <c r="C121" s="15">
        <v>45965.0</v>
      </c>
      <c r="D121" s="180" t="s">
        <v>408</v>
      </c>
      <c r="E121" s="149">
        <v>35000.0</v>
      </c>
      <c r="F121" s="150"/>
      <c r="G121" s="89"/>
    </row>
    <row r="122" ht="14.25" customHeight="1">
      <c r="B122" s="56">
        <f t="shared" si="2"/>
        <v>108</v>
      </c>
      <c r="C122" s="15">
        <v>45965.0</v>
      </c>
      <c r="D122" s="180" t="s">
        <v>261</v>
      </c>
      <c r="E122" s="149">
        <v>100000.0</v>
      </c>
      <c r="F122" s="150"/>
      <c r="G122" s="90" t="s">
        <v>46</v>
      </c>
    </row>
    <row r="123" ht="14.25" customHeight="1">
      <c r="B123" s="56">
        <f t="shared" si="2"/>
        <v>109</v>
      </c>
      <c r="C123" s="15">
        <v>45965.0</v>
      </c>
      <c r="D123" s="180" t="s">
        <v>1047</v>
      </c>
      <c r="E123" s="149">
        <v>300000.0</v>
      </c>
      <c r="F123" s="150"/>
      <c r="G123" s="89"/>
    </row>
    <row r="124" ht="14.25" customHeight="1">
      <c r="B124" s="56">
        <f t="shared" si="2"/>
        <v>110</v>
      </c>
      <c r="C124" s="15">
        <v>45965.0</v>
      </c>
      <c r="D124" s="180" t="s">
        <v>353</v>
      </c>
      <c r="E124" s="149">
        <v>50000.0</v>
      </c>
      <c r="F124" s="150"/>
      <c r="G124" s="89"/>
    </row>
    <row r="125" ht="14.25" customHeight="1">
      <c r="B125" s="56">
        <f t="shared" si="2"/>
        <v>111</v>
      </c>
      <c r="C125" s="15">
        <v>45966.0</v>
      </c>
      <c r="D125" s="180" t="s">
        <v>118</v>
      </c>
      <c r="E125" s="149">
        <v>2000000.0</v>
      </c>
      <c r="F125" s="150"/>
      <c r="G125" s="90" t="s">
        <v>119</v>
      </c>
    </row>
    <row r="126" ht="14.25" customHeight="1">
      <c r="B126" s="56">
        <f t="shared" si="2"/>
        <v>112</v>
      </c>
      <c r="C126" s="15">
        <v>45966.0</v>
      </c>
      <c r="D126" s="180" t="s">
        <v>111</v>
      </c>
      <c r="E126" s="149">
        <v>50000.0</v>
      </c>
      <c r="F126" s="150"/>
      <c r="G126" s="89"/>
    </row>
    <row r="127" ht="14.25" customHeight="1">
      <c r="B127" s="56">
        <f t="shared" si="2"/>
        <v>113</v>
      </c>
      <c r="C127" s="15">
        <v>45966.0</v>
      </c>
      <c r="D127" s="180" t="s">
        <v>391</v>
      </c>
      <c r="E127" s="149">
        <v>20000.0</v>
      </c>
      <c r="F127" s="150"/>
      <c r="G127" s="89"/>
    </row>
    <row r="128" ht="14.25" customHeight="1">
      <c r="B128" s="56">
        <f t="shared" si="2"/>
        <v>114</v>
      </c>
      <c r="C128" s="15">
        <v>45966.0</v>
      </c>
      <c r="D128" s="180" t="s">
        <v>95</v>
      </c>
      <c r="E128" s="149">
        <v>200000.0</v>
      </c>
      <c r="F128" s="150"/>
      <c r="G128" s="90" t="s">
        <v>9</v>
      </c>
    </row>
    <row r="129" ht="14.25" customHeight="1">
      <c r="B129" s="56">
        <f t="shared" si="2"/>
        <v>115</v>
      </c>
      <c r="C129" s="15">
        <v>45966.0</v>
      </c>
      <c r="D129" s="180" t="s">
        <v>1048</v>
      </c>
      <c r="E129" s="149">
        <v>100000.0</v>
      </c>
      <c r="F129" s="150"/>
      <c r="G129" s="89"/>
    </row>
    <row r="130" ht="14.25" customHeight="1">
      <c r="B130" s="56">
        <f t="shared" si="2"/>
        <v>116</v>
      </c>
      <c r="C130" s="15">
        <v>45966.0</v>
      </c>
      <c r="D130" s="180" t="s">
        <v>532</v>
      </c>
      <c r="E130" s="149">
        <v>1000000.0</v>
      </c>
      <c r="F130" s="150"/>
      <c r="G130" s="89"/>
    </row>
    <row r="131" ht="14.25" customHeight="1">
      <c r="B131" s="56">
        <f t="shared" si="2"/>
        <v>117</v>
      </c>
      <c r="C131" s="15">
        <v>45966.0</v>
      </c>
      <c r="D131" s="180" t="s">
        <v>61</v>
      </c>
      <c r="E131" s="149">
        <v>250000.0</v>
      </c>
      <c r="F131" s="150"/>
      <c r="G131" s="90" t="s">
        <v>9</v>
      </c>
    </row>
    <row r="132" ht="14.25" customHeight="1">
      <c r="B132" s="56">
        <f t="shared" si="2"/>
        <v>118</v>
      </c>
      <c r="C132" s="15">
        <v>45966.0</v>
      </c>
      <c r="D132" s="180" t="s">
        <v>91</v>
      </c>
      <c r="E132" s="149">
        <v>100000.0</v>
      </c>
      <c r="F132" s="150"/>
      <c r="G132" s="90" t="s">
        <v>1049</v>
      </c>
    </row>
    <row r="133" ht="14.25" customHeight="1">
      <c r="B133" s="56">
        <f t="shared" si="2"/>
        <v>119</v>
      </c>
      <c r="C133" s="15">
        <v>45966.0</v>
      </c>
      <c r="D133" s="180" t="s">
        <v>254</v>
      </c>
      <c r="E133" s="149">
        <v>50000.0</v>
      </c>
      <c r="F133" s="150"/>
      <c r="G133" s="90" t="s">
        <v>9</v>
      </c>
    </row>
    <row r="134" ht="14.25" customHeight="1">
      <c r="B134" s="56">
        <f t="shared" si="2"/>
        <v>120</v>
      </c>
      <c r="C134" s="15">
        <v>45966.0</v>
      </c>
      <c r="D134" s="180" t="s">
        <v>13</v>
      </c>
      <c r="E134" s="149">
        <v>20002.0</v>
      </c>
      <c r="F134" s="150"/>
      <c r="G134" s="90" t="s">
        <v>9</v>
      </c>
    </row>
    <row r="135" ht="14.25" customHeight="1">
      <c r="B135" s="56">
        <f t="shared" si="2"/>
        <v>121</v>
      </c>
      <c r="C135" s="15">
        <v>45966.0</v>
      </c>
      <c r="D135" s="180" t="s">
        <v>117</v>
      </c>
      <c r="E135" s="149">
        <v>50000.0</v>
      </c>
      <c r="F135" s="150"/>
      <c r="G135" s="89"/>
    </row>
    <row r="136" ht="14.25" customHeight="1">
      <c r="B136" s="56">
        <f t="shared" si="2"/>
        <v>122</v>
      </c>
      <c r="C136" s="15">
        <v>45966.0</v>
      </c>
      <c r="D136" s="180" t="s">
        <v>324</v>
      </c>
      <c r="E136" s="149">
        <v>100000.0</v>
      </c>
      <c r="F136" s="150"/>
      <c r="G136" s="89"/>
    </row>
    <row r="137" ht="14.25" customHeight="1">
      <c r="B137" s="56">
        <f t="shared" si="2"/>
        <v>123</v>
      </c>
      <c r="C137" s="15">
        <v>45966.0</v>
      </c>
      <c r="D137" s="180" t="s">
        <v>352</v>
      </c>
      <c r="E137" s="149">
        <v>1000000.0</v>
      </c>
      <c r="F137" s="150"/>
      <c r="G137" s="89"/>
    </row>
    <row r="138" ht="14.25" customHeight="1">
      <c r="B138" s="56">
        <f t="shared" si="2"/>
        <v>124</v>
      </c>
      <c r="C138" s="15">
        <v>45966.0</v>
      </c>
      <c r="D138" s="180" t="s">
        <v>809</v>
      </c>
      <c r="E138" s="149">
        <v>20000.0</v>
      </c>
      <c r="F138" s="150"/>
      <c r="G138" s="89"/>
    </row>
    <row r="139" ht="14.25" customHeight="1">
      <c r="B139" s="56">
        <f t="shared" si="2"/>
        <v>125</v>
      </c>
      <c r="C139" s="15">
        <v>45966.0</v>
      </c>
      <c r="D139" s="181" t="s">
        <v>408</v>
      </c>
      <c r="E139" s="149">
        <v>35000.0</v>
      </c>
      <c r="F139" s="150"/>
      <c r="G139" s="89"/>
    </row>
    <row r="140" ht="14.25" customHeight="1">
      <c r="B140" s="56">
        <f t="shared" si="2"/>
        <v>126</v>
      </c>
      <c r="C140" s="15">
        <v>45966.0</v>
      </c>
      <c r="D140" s="180" t="s">
        <v>1050</v>
      </c>
      <c r="E140" s="149">
        <v>100000.0</v>
      </c>
      <c r="F140" s="150"/>
      <c r="G140" s="90" t="s">
        <v>9</v>
      </c>
    </row>
    <row r="141" ht="14.25" customHeight="1">
      <c r="B141" s="56">
        <f t="shared" si="2"/>
        <v>127</v>
      </c>
      <c r="C141" s="15">
        <v>45966.0</v>
      </c>
      <c r="D141" s="180" t="s">
        <v>27</v>
      </c>
      <c r="E141" s="149">
        <v>50000.0</v>
      </c>
      <c r="F141" s="150"/>
      <c r="G141" s="89"/>
    </row>
    <row r="142" ht="14.25" customHeight="1">
      <c r="B142" s="56">
        <f t="shared" si="2"/>
        <v>128</v>
      </c>
      <c r="C142" s="15">
        <v>45966.0</v>
      </c>
      <c r="D142" s="180" t="s">
        <v>142</v>
      </c>
      <c r="E142" s="149">
        <v>300000.0</v>
      </c>
      <c r="F142" s="150"/>
      <c r="G142" s="90" t="s">
        <v>9</v>
      </c>
    </row>
    <row r="143" ht="14.25" customHeight="1">
      <c r="B143" s="56">
        <f t="shared" si="2"/>
        <v>129</v>
      </c>
      <c r="C143" s="15">
        <v>45966.0</v>
      </c>
      <c r="D143" s="180" t="s">
        <v>483</v>
      </c>
      <c r="E143" s="149">
        <v>750000.0</v>
      </c>
      <c r="F143" s="150"/>
      <c r="G143" s="89"/>
    </row>
    <row r="144" ht="14.25" customHeight="1">
      <c r="B144" s="56">
        <f t="shared" si="2"/>
        <v>130</v>
      </c>
      <c r="C144" s="15">
        <v>45966.0</v>
      </c>
      <c r="D144" s="180" t="s">
        <v>48</v>
      </c>
      <c r="E144" s="149">
        <v>250000.0</v>
      </c>
      <c r="F144" s="150"/>
      <c r="G144" s="89"/>
    </row>
    <row r="145" ht="14.25" customHeight="1">
      <c r="B145" s="56">
        <f t="shared" si="2"/>
        <v>131</v>
      </c>
      <c r="C145" s="15">
        <v>45966.0</v>
      </c>
      <c r="D145" s="180" t="s">
        <v>447</v>
      </c>
      <c r="E145" s="149">
        <v>250000.0</v>
      </c>
      <c r="F145" s="150"/>
      <c r="G145" s="89"/>
    </row>
    <row r="146" ht="14.25" customHeight="1">
      <c r="B146" s="56"/>
      <c r="C146" s="15">
        <v>45966.0</v>
      </c>
      <c r="D146" s="180" t="s">
        <v>626</v>
      </c>
      <c r="E146" s="149">
        <v>200000.0</v>
      </c>
      <c r="F146" s="150"/>
      <c r="G146" s="89"/>
    </row>
    <row r="147" ht="14.25" customHeight="1">
      <c r="B147" s="56"/>
      <c r="C147" s="15">
        <v>45967.0</v>
      </c>
      <c r="D147" s="180" t="s">
        <v>539</v>
      </c>
      <c r="E147" s="149">
        <v>400000.0</v>
      </c>
      <c r="F147" s="150"/>
      <c r="G147" s="89"/>
    </row>
    <row r="148" ht="14.25" customHeight="1">
      <c r="B148" s="56"/>
      <c r="C148" s="15">
        <v>45967.0</v>
      </c>
      <c r="D148" s="180" t="s">
        <v>391</v>
      </c>
      <c r="E148" s="149">
        <v>20000.0</v>
      </c>
      <c r="F148" s="150"/>
      <c r="G148" s="89"/>
    </row>
    <row r="149" ht="14.25" customHeight="1">
      <c r="B149" s="56"/>
      <c r="C149" s="15">
        <v>45967.0</v>
      </c>
      <c r="D149" s="180" t="s">
        <v>783</v>
      </c>
      <c r="E149" s="149">
        <v>150000.0</v>
      </c>
      <c r="F149" s="150"/>
      <c r="G149" s="89"/>
    </row>
    <row r="150" ht="14.25" customHeight="1">
      <c r="B150" s="56"/>
      <c r="C150" s="15">
        <v>45967.0</v>
      </c>
      <c r="D150" s="180" t="s">
        <v>13</v>
      </c>
      <c r="E150" s="149">
        <v>20002.0</v>
      </c>
      <c r="F150" s="150"/>
      <c r="G150" s="90" t="s">
        <v>9</v>
      </c>
    </row>
    <row r="151" ht="14.25" customHeight="1">
      <c r="B151" s="56"/>
      <c r="C151" s="15">
        <v>45967.0</v>
      </c>
      <c r="D151" s="180" t="s">
        <v>81</v>
      </c>
      <c r="E151" s="149">
        <v>100000.0</v>
      </c>
      <c r="F151" s="150"/>
      <c r="G151" s="89"/>
    </row>
    <row r="152" ht="14.25" customHeight="1">
      <c r="B152" s="56"/>
      <c r="C152" s="15">
        <v>45967.0</v>
      </c>
      <c r="D152" s="180" t="s">
        <v>181</v>
      </c>
      <c r="E152" s="153">
        <v>100000.0</v>
      </c>
      <c r="F152" s="154"/>
      <c r="G152" s="89"/>
    </row>
    <row r="153" ht="14.25" customHeight="1">
      <c r="B153" s="56"/>
      <c r="C153" s="15">
        <v>45967.0</v>
      </c>
      <c r="D153" s="180" t="s">
        <v>979</v>
      </c>
      <c r="E153" s="155">
        <v>100000.0</v>
      </c>
      <c r="F153" s="154"/>
      <c r="G153" s="89"/>
    </row>
    <row r="154" ht="14.25" customHeight="1">
      <c r="B154" s="56"/>
      <c r="C154" s="15">
        <v>45967.0</v>
      </c>
      <c r="D154" s="180" t="s">
        <v>809</v>
      </c>
      <c r="E154" s="149">
        <v>20000.0</v>
      </c>
      <c r="F154" s="150"/>
      <c r="G154" s="89"/>
    </row>
    <row r="155" ht="14.25" customHeight="1">
      <c r="B155" s="56"/>
      <c r="C155" s="15">
        <v>45967.0</v>
      </c>
      <c r="D155" s="180" t="s">
        <v>27</v>
      </c>
      <c r="E155" s="149">
        <v>50000.0</v>
      </c>
      <c r="F155" s="150"/>
      <c r="G155" s="89"/>
    </row>
    <row r="156" ht="14.25" customHeight="1">
      <c r="B156" s="56"/>
      <c r="C156" s="15">
        <v>45967.0</v>
      </c>
      <c r="D156" s="180" t="s">
        <v>973</v>
      </c>
      <c r="E156" s="148"/>
      <c r="F156" s="149">
        <v>503200.0</v>
      </c>
      <c r="G156" s="89"/>
    </row>
    <row r="157" ht="14.25" customHeight="1">
      <c r="B157" s="56"/>
      <c r="C157" s="15">
        <v>45967.0</v>
      </c>
      <c r="D157" s="180" t="s">
        <v>1051</v>
      </c>
      <c r="E157" s="148"/>
      <c r="F157" s="149">
        <v>1500000.0</v>
      </c>
      <c r="G157" s="89"/>
    </row>
    <row r="158" ht="14.25" customHeight="1">
      <c r="B158" s="56"/>
      <c r="C158" s="15">
        <v>45967.0</v>
      </c>
      <c r="D158" s="180" t="s">
        <v>1052</v>
      </c>
      <c r="E158" s="148"/>
      <c r="F158" s="149">
        <v>1500000.0</v>
      </c>
      <c r="G158" s="89"/>
    </row>
    <row r="159" ht="14.25" customHeight="1">
      <c r="B159" s="56"/>
      <c r="C159" s="15">
        <v>45967.0</v>
      </c>
      <c r="D159" s="180" t="s">
        <v>502</v>
      </c>
      <c r="E159" s="148"/>
      <c r="F159" s="149">
        <v>3000000.0</v>
      </c>
      <c r="G159" s="89"/>
    </row>
    <row r="160" ht="14.25" customHeight="1">
      <c r="B160" s="56"/>
      <c r="C160" s="15">
        <v>45967.0</v>
      </c>
      <c r="D160" s="180" t="s">
        <v>928</v>
      </c>
      <c r="E160" s="148"/>
      <c r="F160" s="149">
        <v>3000000.0</v>
      </c>
      <c r="G160" s="89"/>
    </row>
    <row r="161" ht="14.25" customHeight="1">
      <c r="B161" s="56"/>
      <c r="C161" s="15">
        <v>45967.0</v>
      </c>
      <c r="D161" s="181" t="s">
        <v>408</v>
      </c>
      <c r="E161" s="149">
        <v>35000.0</v>
      </c>
      <c r="F161" s="150"/>
      <c r="G161" s="89"/>
    </row>
    <row r="162" ht="14.25" customHeight="1">
      <c r="B162" s="56"/>
      <c r="C162" s="15">
        <v>45967.0</v>
      </c>
      <c r="D162" s="181" t="s">
        <v>187</v>
      </c>
      <c r="E162" s="149">
        <v>528791.0</v>
      </c>
      <c r="F162" s="150"/>
      <c r="G162" s="89"/>
    </row>
    <row r="163" ht="14.25" customHeight="1">
      <c r="B163" s="56"/>
      <c r="C163" s="15">
        <v>45968.0</v>
      </c>
      <c r="D163" s="180" t="s">
        <v>1053</v>
      </c>
      <c r="E163" s="149">
        <v>500000.0</v>
      </c>
      <c r="F163" s="150"/>
      <c r="G163" s="89"/>
    </row>
    <row r="164" ht="14.25" customHeight="1">
      <c r="B164" s="56"/>
      <c r="C164" s="15">
        <v>45968.0</v>
      </c>
      <c r="D164" s="180" t="s">
        <v>541</v>
      </c>
      <c r="E164" s="149">
        <v>100000.0</v>
      </c>
      <c r="F164" s="150"/>
      <c r="G164" s="89"/>
    </row>
    <row r="165" ht="14.25" customHeight="1">
      <c r="B165" s="56"/>
      <c r="C165" s="15">
        <v>45968.0</v>
      </c>
      <c r="D165" s="180" t="s">
        <v>893</v>
      </c>
      <c r="E165" s="149">
        <v>250000.0</v>
      </c>
      <c r="F165" s="150"/>
      <c r="G165" s="89"/>
    </row>
    <row r="166" ht="14.25" customHeight="1">
      <c r="B166" s="56"/>
      <c r="C166" s="15">
        <v>45968.0</v>
      </c>
      <c r="D166" s="180" t="s">
        <v>420</v>
      </c>
      <c r="E166" s="149">
        <v>100000.0</v>
      </c>
      <c r="F166" s="150"/>
      <c r="G166" s="89"/>
    </row>
    <row r="167" ht="14.25" customHeight="1">
      <c r="B167" s="56"/>
      <c r="C167" s="15">
        <v>45968.0</v>
      </c>
      <c r="D167" s="180" t="s">
        <v>87</v>
      </c>
      <c r="E167" s="149">
        <v>100000.0</v>
      </c>
      <c r="F167" s="150"/>
      <c r="G167" s="89"/>
    </row>
    <row r="168" ht="14.25" customHeight="1">
      <c r="B168" s="56"/>
      <c r="C168" s="15">
        <v>45968.0</v>
      </c>
      <c r="D168" s="181" t="s">
        <v>408</v>
      </c>
      <c r="E168" s="149">
        <v>35000.0</v>
      </c>
      <c r="F168" s="150"/>
      <c r="G168" s="89"/>
    </row>
    <row r="169" ht="14.25" customHeight="1">
      <c r="B169" s="56"/>
      <c r="C169" s="15">
        <v>45968.0</v>
      </c>
      <c r="D169" s="180" t="s">
        <v>391</v>
      </c>
      <c r="E169" s="149">
        <v>20000.0</v>
      </c>
      <c r="F169" s="150"/>
      <c r="G169" s="89"/>
    </row>
    <row r="170" ht="14.25" customHeight="1">
      <c r="B170" s="56"/>
      <c r="C170" s="15">
        <v>45968.0</v>
      </c>
      <c r="D170" s="180" t="s">
        <v>13</v>
      </c>
      <c r="E170" s="149">
        <v>20002.0</v>
      </c>
      <c r="F170" s="150"/>
      <c r="G170" s="90" t="s">
        <v>9</v>
      </c>
    </row>
    <row r="171" ht="14.25" customHeight="1">
      <c r="B171" s="56"/>
      <c r="C171" s="15">
        <v>45968.0</v>
      </c>
      <c r="D171" s="180" t="s">
        <v>58</v>
      </c>
      <c r="E171" s="149">
        <v>121353.0</v>
      </c>
      <c r="F171" s="150"/>
      <c r="G171" s="89"/>
    </row>
    <row r="172" ht="14.25" customHeight="1">
      <c r="B172" s="56"/>
      <c r="C172" s="15">
        <v>45968.0</v>
      </c>
      <c r="D172" s="180" t="s">
        <v>101</v>
      </c>
      <c r="E172" s="149">
        <v>100000.0</v>
      </c>
      <c r="F172" s="148"/>
      <c r="G172" s="89"/>
    </row>
    <row r="173" ht="14.25" customHeight="1">
      <c r="B173" s="56"/>
      <c r="C173" s="15">
        <v>45968.0</v>
      </c>
      <c r="D173" s="180" t="s">
        <v>272</v>
      </c>
      <c r="E173" s="149">
        <v>50000.0</v>
      </c>
      <c r="F173" s="148"/>
      <c r="G173" s="89"/>
    </row>
    <row r="174" ht="14.25" customHeight="1">
      <c r="B174" s="56"/>
      <c r="C174" s="15">
        <v>45968.0</v>
      </c>
      <c r="D174" s="180" t="s">
        <v>192</v>
      </c>
      <c r="E174" s="149">
        <v>300000.0</v>
      </c>
      <c r="F174" s="148"/>
      <c r="G174" s="89"/>
    </row>
    <row r="175" ht="14.25" customHeight="1">
      <c r="B175" s="56"/>
      <c r="C175" s="15">
        <v>45968.0</v>
      </c>
      <c r="D175" s="180" t="s">
        <v>163</v>
      </c>
      <c r="E175" s="149">
        <v>5000000.0</v>
      </c>
      <c r="F175" s="148"/>
      <c r="G175" s="89"/>
    </row>
    <row r="176" ht="14.25" customHeight="1">
      <c r="B176" s="56"/>
      <c r="C176" s="15">
        <v>45968.0</v>
      </c>
      <c r="D176" s="180" t="s">
        <v>854</v>
      </c>
      <c r="E176" s="149">
        <v>100000.0</v>
      </c>
      <c r="F176" s="148"/>
      <c r="G176" s="89"/>
    </row>
    <row r="177" ht="14.25" customHeight="1">
      <c r="B177" s="56"/>
      <c r="C177" s="15">
        <v>45968.0</v>
      </c>
      <c r="D177" s="180" t="s">
        <v>92</v>
      </c>
      <c r="E177" s="149">
        <v>100000.0</v>
      </c>
      <c r="F177" s="148"/>
      <c r="G177" s="89"/>
    </row>
    <row r="178" ht="14.25" customHeight="1">
      <c r="B178" s="56"/>
      <c r="C178" s="15">
        <v>45968.0</v>
      </c>
      <c r="D178" s="180" t="s">
        <v>57</v>
      </c>
      <c r="E178" s="149">
        <v>75000.0</v>
      </c>
      <c r="F178" s="148"/>
      <c r="G178" s="89"/>
    </row>
    <row r="179" ht="14.25" customHeight="1">
      <c r="B179" s="56"/>
      <c r="C179" s="15">
        <v>45968.0</v>
      </c>
      <c r="D179" s="181" t="s">
        <v>334</v>
      </c>
      <c r="E179" s="149">
        <v>5000000.0</v>
      </c>
      <c r="F179" s="148"/>
      <c r="G179" s="89"/>
    </row>
    <row r="180" ht="14.25" customHeight="1">
      <c r="B180" s="56"/>
      <c r="C180" s="15">
        <v>45968.0</v>
      </c>
      <c r="D180" s="181" t="s">
        <v>187</v>
      </c>
      <c r="E180" s="149">
        <v>100000.0</v>
      </c>
      <c r="F180" s="148"/>
      <c r="G180" s="89"/>
    </row>
    <row r="181" ht="14.25" customHeight="1">
      <c r="B181" s="56"/>
      <c r="C181" s="15">
        <v>45968.0</v>
      </c>
      <c r="D181" s="181" t="s">
        <v>27</v>
      </c>
      <c r="E181" s="149">
        <v>50000.0</v>
      </c>
      <c r="F181" s="148"/>
      <c r="G181" s="89"/>
    </row>
    <row r="182" ht="14.25" customHeight="1">
      <c r="B182" s="56"/>
      <c r="C182" s="15">
        <v>45968.0</v>
      </c>
      <c r="D182" s="181" t="s">
        <v>809</v>
      </c>
      <c r="E182" s="149">
        <v>20000.0</v>
      </c>
      <c r="F182" s="148"/>
      <c r="G182" s="89"/>
    </row>
    <row r="183" ht="14.25" customHeight="1">
      <c r="B183" s="56"/>
      <c r="C183" s="15">
        <v>45969.0</v>
      </c>
      <c r="D183" s="181" t="s">
        <v>1054</v>
      </c>
      <c r="E183" s="149">
        <v>500000.0</v>
      </c>
      <c r="F183" s="148"/>
      <c r="G183" s="89"/>
    </row>
    <row r="184" ht="14.25" customHeight="1">
      <c r="B184" s="56"/>
      <c r="C184" s="15">
        <v>45969.0</v>
      </c>
      <c r="D184" s="181" t="s">
        <v>13</v>
      </c>
      <c r="E184" s="149">
        <v>20002.0</v>
      </c>
      <c r="F184" s="148"/>
      <c r="G184" s="90" t="s">
        <v>9</v>
      </c>
    </row>
    <row r="185" ht="14.25" customHeight="1">
      <c r="B185" s="56"/>
      <c r="C185" s="15">
        <v>45969.0</v>
      </c>
      <c r="D185" s="181" t="s">
        <v>646</v>
      </c>
      <c r="E185" s="153">
        <v>150000.0</v>
      </c>
      <c r="F185" s="154"/>
      <c r="G185" s="89"/>
    </row>
    <row r="186" ht="14.25" customHeight="1">
      <c r="B186" s="56"/>
      <c r="C186" s="15">
        <v>45969.0</v>
      </c>
      <c r="D186" s="181" t="s">
        <v>14</v>
      </c>
      <c r="E186" s="155">
        <v>25000.0</v>
      </c>
      <c r="F186" s="154"/>
      <c r="G186" s="89"/>
    </row>
    <row r="187" ht="14.25" customHeight="1">
      <c r="B187" s="56"/>
      <c r="C187" s="15">
        <v>45969.0</v>
      </c>
      <c r="D187" s="181" t="s">
        <v>408</v>
      </c>
      <c r="E187" s="149">
        <v>30000.0</v>
      </c>
      <c r="F187" s="150"/>
      <c r="G187" s="89"/>
    </row>
    <row r="188" ht="14.25" customHeight="1">
      <c r="B188" s="56"/>
      <c r="C188" s="15">
        <v>45969.0</v>
      </c>
      <c r="D188" s="181" t="s">
        <v>55</v>
      </c>
      <c r="E188" s="149">
        <v>100000.0</v>
      </c>
      <c r="F188" s="150"/>
      <c r="G188" s="89"/>
    </row>
    <row r="189" ht="14.25" customHeight="1">
      <c r="B189" s="56"/>
      <c r="C189" s="15">
        <v>45969.0</v>
      </c>
      <c r="D189" s="182" t="s">
        <v>27</v>
      </c>
      <c r="E189" s="149">
        <v>50000.0</v>
      </c>
      <c r="F189" s="150"/>
      <c r="G189" s="89"/>
    </row>
    <row r="190" ht="14.25" customHeight="1">
      <c r="B190" s="56"/>
      <c r="C190" s="15">
        <v>45969.0</v>
      </c>
      <c r="D190" s="182" t="s">
        <v>15</v>
      </c>
      <c r="E190" s="149">
        <v>200000.0</v>
      </c>
      <c r="F190" s="150"/>
      <c r="G190" s="90"/>
    </row>
    <row r="191" ht="14.25" customHeight="1">
      <c r="B191" s="56"/>
      <c r="C191" s="15">
        <v>45969.0</v>
      </c>
      <c r="D191" s="182" t="s">
        <v>45</v>
      </c>
      <c r="E191" s="149">
        <v>500000.0</v>
      </c>
      <c r="F191" s="150"/>
      <c r="G191" s="90" t="s">
        <v>46</v>
      </c>
    </row>
    <row r="192" ht="14.25" customHeight="1">
      <c r="B192" s="56"/>
      <c r="C192" s="15">
        <v>45969.0</v>
      </c>
      <c r="D192" s="182" t="s">
        <v>1055</v>
      </c>
      <c r="E192" s="149">
        <v>500122.0</v>
      </c>
      <c r="F192" s="150"/>
      <c r="G192" s="89"/>
    </row>
    <row r="193" ht="14.25" customHeight="1">
      <c r="B193" s="56"/>
      <c r="C193" s="15">
        <v>45969.0</v>
      </c>
      <c r="D193" s="182" t="s">
        <v>1056</v>
      </c>
      <c r="E193" s="149">
        <v>20000.0</v>
      </c>
      <c r="F193" s="150"/>
      <c r="G193" s="89"/>
    </row>
    <row r="194" ht="14.25" customHeight="1">
      <c r="B194" s="56"/>
      <c r="C194" s="15">
        <v>45969.0</v>
      </c>
      <c r="D194" s="182" t="s">
        <v>862</v>
      </c>
      <c r="E194" s="149">
        <v>850000.0</v>
      </c>
      <c r="F194" s="150"/>
      <c r="G194" s="89"/>
    </row>
    <row r="195" ht="14.25" customHeight="1">
      <c r="B195" s="56"/>
      <c r="C195" s="15">
        <v>45969.0</v>
      </c>
      <c r="D195" s="183" t="s">
        <v>1009</v>
      </c>
      <c r="E195" s="149">
        <v>100000.0</v>
      </c>
      <c r="F195" s="150"/>
      <c r="G195" s="90"/>
    </row>
    <row r="196" ht="14.25" customHeight="1">
      <c r="B196" s="56"/>
      <c r="C196" s="15">
        <v>45969.0</v>
      </c>
      <c r="D196" s="181" t="s">
        <v>307</v>
      </c>
      <c r="E196" s="148"/>
      <c r="F196" s="149">
        <v>1075000.0</v>
      </c>
      <c r="G196" s="90" t="s">
        <v>904</v>
      </c>
    </row>
    <row r="197" ht="14.25" customHeight="1">
      <c r="B197" s="56"/>
      <c r="C197" s="15">
        <v>45969.0</v>
      </c>
      <c r="D197" s="181" t="s">
        <v>642</v>
      </c>
      <c r="E197" s="148"/>
      <c r="F197" s="149">
        <v>150000.0</v>
      </c>
      <c r="G197" s="89"/>
    </row>
    <row r="198" ht="14.25" customHeight="1">
      <c r="B198" s="56"/>
      <c r="C198" s="15">
        <v>45969.0</v>
      </c>
      <c r="D198" s="181" t="s">
        <v>310</v>
      </c>
      <c r="E198" s="148"/>
      <c r="F198" s="149">
        <v>300000.0</v>
      </c>
      <c r="G198" s="90" t="s">
        <v>289</v>
      </c>
    </row>
    <row r="199" ht="14.25" customHeight="1">
      <c r="B199" s="56"/>
      <c r="C199" s="15">
        <v>45969.0</v>
      </c>
      <c r="D199" s="181" t="s">
        <v>380</v>
      </c>
      <c r="E199" s="148"/>
      <c r="F199" s="149">
        <v>1500000.0</v>
      </c>
      <c r="G199" s="89"/>
    </row>
    <row r="200" ht="14.25" customHeight="1">
      <c r="B200" s="56"/>
      <c r="C200" s="15">
        <v>45969.0</v>
      </c>
      <c r="D200" s="58" t="s">
        <v>455</v>
      </c>
      <c r="E200" s="148"/>
      <c r="F200" s="149">
        <v>1500000.0</v>
      </c>
      <c r="G200" s="89"/>
    </row>
    <row r="201" ht="14.25" customHeight="1">
      <c r="B201" s="56"/>
      <c r="C201" s="15">
        <v>45969.0</v>
      </c>
      <c r="D201" s="58" t="s">
        <v>133</v>
      </c>
      <c r="E201" s="148"/>
      <c r="F201" s="149">
        <v>3000000.0</v>
      </c>
      <c r="G201" s="89"/>
    </row>
    <row r="202" ht="14.25" customHeight="1">
      <c r="B202" s="56"/>
      <c r="C202" s="15">
        <v>45969.0</v>
      </c>
      <c r="D202" s="181" t="s">
        <v>219</v>
      </c>
      <c r="E202" s="148"/>
      <c r="F202" s="149">
        <v>3000000.0</v>
      </c>
      <c r="G202" s="89"/>
    </row>
    <row r="203" ht="14.25" customHeight="1">
      <c r="B203" s="56"/>
      <c r="C203" s="15">
        <v>45969.0</v>
      </c>
      <c r="D203" s="181" t="s">
        <v>558</v>
      </c>
      <c r="E203" s="149">
        <v>100000.0</v>
      </c>
      <c r="F203" s="150"/>
      <c r="G203" s="89"/>
    </row>
    <row r="204" ht="14.25" customHeight="1">
      <c r="B204" s="56"/>
      <c r="C204" s="15">
        <v>45969.0</v>
      </c>
      <c r="D204" s="181" t="s">
        <v>986</v>
      </c>
      <c r="E204" s="149">
        <v>100000.0</v>
      </c>
      <c r="F204" s="150"/>
      <c r="G204" s="89"/>
    </row>
    <row r="205" ht="14.25" customHeight="1">
      <c r="B205" s="56"/>
      <c r="C205" s="15">
        <v>45970.0</v>
      </c>
      <c r="D205" s="181" t="s">
        <v>408</v>
      </c>
      <c r="E205" s="149">
        <v>35000.0</v>
      </c>
      <c r="F205" s="150"/>
      <c r="G205" s="89"/>
    </row>
    <row r="206" ht="14.25" customHeight="1">
      <c r="B206" s="56"/>
      <c r="C206" s="15">
        <v>45970.0</v>
      </c>
      <c r="D206" s="181" t="s">
        <v>351</v>
      </c>
      <c r="E206" s="149">
        <v>500000.0</v>
      </c>
      <c r="F206" s="150"/>
      <c r="G206" s="89"/>
    </row>
    <row r="207" ht="14.25" customHeight="1">
      <c r="B207" s="56"/>
      <c r="C207" s="15">
        <v>45970.0</v>
      </c>
      <c r="D207" s="181" t="s">
        <v>464</v>
      </c>
      <c r="E207" s="149">
        <v>50000.0</v>
      </c>
      <c r="F207" s="150"/>
      <c r="G207" s="89"/>
    </row>
    <row r="208" ht="14.25" customHeight="1">
      <c r="B208" s="56"/>
      <c r="C208" s="15">
        <v>45970.0</v>
      </c>
      <c r="D208" s="181" t="s">
        <v>23</v>
      </c>
      <c r="E208" s="149">
        <v>50000.0</v>
      </c>
      <c r="F208" s="150"/>
      <c r="G208" s="89"/>
    </row>
    <row r="209" ht="14.25" customHeight="1">
      <c r="B209" s="56"/>
      <c r="C209" s="15">
        <v>45970.0</v>
      </c>
      <c r="D209" s="181" t="s">
        <v>13</v>
      </c>
      <c r="E209" s="149">
        <v>20002.0</v>
      </c>
      <c r="F209" s="150"/>
      <c r="G209" s="90" t="s">
        <v>9</v>
      </c>
    </row>
    <row r="210" ht="14.25" customHeight="1">
      <c r="B210" s="56"/>
      <c r="C210" s="15">
        <v>45970.0</v>
      </c>
      <c r="D210" s="181" t="s">
        <v>143</v>
      </c>
      <c r="E210" s="149">
        <v>500000.0</v>
      </c>
      <c r="F210" s="150"/>
      <c r="G210" s="90" t="s">
        <v>9</v>
      </c>
    </row>
    <row r="211" ht="14.25" customHeight="1">
      <c r="B211" s="56"/>
      <c r="C211" s="15">
        <v>45970.0</v>
      </c>
      <c r="D211" s="181" t="s">
        <v>172</v>
      </c>
      <c r="E211" s="149">
        <v>120000.0</v>
      </c>
      <c r="F211" s="150"/>
      <c r="G211" s="90" t="s">
        <v>9</v>
      </c>
    </row>
    <row r="212" ht="14.25" customHeight="1">
      <c r="B212" s="56"/>
      <c r="C212" s="15">
        <v>45970.0</v>
      </c>
      <c r="D212" s="181" t="s">
        <v>94</v>
      </c>
      <c r="E212" s="149">
        <v>25000.0</v>
      </c>
      <c r="F212" s="150"/>
      <c r="G212" s="89"/>
    </row>
    <row r="213" ht="14.25" customHeight="1">
      <c r="B213" s="56"/>
      <c r="C213" s="15">
        <v>45970.0</v>
      </c>
      <c r="D213" s="181" t="s">
        <v>32</v>
      </c>
      <c r="E213" s="149">
        <v>300000.0</v>
      </c>
      <c r="F213" s="150"/>
      <c r="G213" s="90" t="s">
        <v>9</v>
      </c>
    </row>
    <row r="214" ht="14.25" customHeight="1">
      <c r="B214" s="56"/>
      <c r="C214" s="15">
        <v>45970.0</v>
      </c>
      <c r="D214" s="181" t="s">
        <v>27</v>
      </c>
      <c r="E214" s="149">
        <v>100000.0</v>
      </c>
      <c r="F214" s="150"/>
      <c r="G214" s="89"/>
    </row>
    <row r="215" ht="14.25" customHeight="1">
      <c r="B215" s="56"/>
      <c r="C215" s="15">
        <v>45970.0</v>
      </c>
      <c r="D215" s="181" t="s">
        <v>809</v>
      </c>
      <c r="E215" s="149">
        <v>10000.0</v>
      </c>
      <c r="F215" s="150"/>
      <c r="G215" s="89"/>
    </row>
    <row r="216" ht="14.25" customHeight="1">
      <c r="B216" s="56"/>
      <c r="C216" s="15">
        <v>45970.0</v>
      </c>
      <c r="D216" s="181" t="s">
        <v>93</v>
      </c>
      <c r="E216" s="149">
        <v>25000.0</v>
      </c>
      <c r="F216" s="150"/>
      <c r="G216" s="89"/>
    </row>
    <row r="217" ht="14.25" customHeight="1">
      <c r="B217" s="56"/>
      <c r="C217" s="15">
        <v>45970.0</v>
      </c>
      <c r="D217" s="181" t="s">
        <v>621</v>
      </c>
      <c r="E217" s="149">
        <v>1500000.0</v>
      </c>
      <c r="F217" s="150"/>
      <c r="G217" s="89"/>
    </row>
    <row r="218" ht="14.25" customHeight="1">
      <c r="B218" s="56"/>
      <c r="C218" s="15">
        <v>45970.0</v>
      </c>
      <c r="D218" s="181" t="s">
        <v>25</v>
      </c>
      <c r="E218" s="149">
        <v>20000.0</v>
      </c>
      <c r="F218" s="150"/>
      <c r="G218" s="89"/>
    </row>
    <row r="219" ht="14.25" customHeight="1">
      <c r="B219" s="56"/>
      <c r="C219" s="15">
        <v>45970.0</v>
      </c>
      <c r="D219" s="181" t="s">
        <v>99</v>
      </c>
      <c r="E219" s="149">
        <v>300000.0</v>
      </c>
      <c r="F219" s="150"/>
      <c r="G219" s="89"/>
    </row>
    <row r="220" ht="14.25" customHeight="1">
      <c r="B220" s="56"/>
      <c r="C220" s="15">
        <v>45970.0</v>
      </c>
      <c r="D220" s="181" t="s">
        <v>83</v>
      </c>
      <c r="E220" s="149">
        <v>100000.0</v>
      </c>
      <c r="F220" s="150"/>
      <c r="G220" s="89"/>
    </row>
    <row r="221" ht="14.25" customHeight="1">
      <c r="B221" s="56"/>
      <c r="C221" s="15">
        <v>45970.0</v>
      </c>
      <c r="D221" s="181" t="s">
        <v>358</v>
      </c>
      <c r="E221" s="149">
        <v>1000000.0</v>
      </c>
      <c r="F221" s="150"/>
      <c r="G221" s="89"/>
    </row>
    <row r="222" ht="14.25" customHeight="1">
      <c r="B222" s="56"/>
      <c r="C222" s="15">
        <v>45970.0</v>
      </c>
      <c r="D222" s="181" t="s">
        <v>225</v>
      </c>
      <c r="E222" s="149">
        <v>50000.0</v>
      </c>
      <c r="F222" s="150"/>
      <c r="G222" s="89"/>
    </row>
    <row r="223" ht="14.25" customHeight="1">
      <c r="B223" s="56"/>
      <c r="C223" s="15">
        <v>45970.0</v>
      </c>
      <c r="D223" s="181" t="s">
        <v>350</v>
      </c>
      <c r="E223" s="149">
        <v>50000.0</v>
      </c>
      <c r="F223" s="150"/>
      <c r="G223" s="89"/>
    </row>
    <row r="224" ht="14.25" customHeight="1">
      <c r="B224" s="56"/>
      <c r="C224" s="15">
        <v>45970.0</v>
      </c>
      <c r="D224" s="181" t="s">
        <v>209</v>
      </c>
      <c r="E224" s="149">
        <v>50000.0</v>
      </c>
      <c r="F224" s="150"/>
      <c r="G224" s="89"/>
    </row>
    <row r="225" ht="14.25" customHeight="1">
      <c r="B225" s="56"/>
      <c r="C225" s="15">
        <v>45970.0</v>
      </c>
      <c r="D225" s="181" t="s">
        <v>510</v>
      </c>
      <c r="E225" s="149">
        <v>50000.0</v>
      </c>
      <c r="F225" s="150"/>
      <c r="G225" s="89"/>
    </row>
    <row r="226" ht="14.25" customHeight="1">
      <c r="B226" s="56"/>
      <c r="C226" s="15">
        <v>45970.0</v>
      </c>
      <c r="D226" s="181" t="s">
        <v>376</v>
      </c>
      <c r="E226" s="149">
        <v>50000.0</v>
      </c>
      <c r="F226" s="150"/>
      <c r="G226" s="89"/>
    </row>
    <row r="227" ht="14.25" customHeight="1">
      <c r="B227" s="56"/>
      <c r="C227" s="15">
        <v>45970.0</v>
      </c>
      <c r="D227" s="181" t="s">
        <v>546</v>
      </c>
      <c r="E227" s="149">
        <v>1000000.0</v>
      </c>
      <c r="F227" s="150"/>
      <c r="G227" s="90" t="s">
        <v>9</v>
      </c>
    </row>
    <row r="228" ht="14.25" customHeight="1">
      <c r="B228" s="56"/>
      <c r="C228" s="15">
        <v>45970.0</v>
      </c>
      <c r="D228" s="181" t="s">
        <v>384</v>
      </c>
      <c r="E228" s="149">
        <v>96000.0</v>
      </c>
      <c r="F228" s="150"/>
      <c r="G228" s="89"/>
    </row>
    <row r="229" ht="14.25" customHeight="1">
      <c r="B229" s="56"/>
      <c r="C229" s="15">
        <v>45970.0</v>
      </c>
      <c r="D229" s="181" t="s">
        <v>1057</v>
      </c>
      <c r="E229" s="149">
        <v>100000.0</v>
      </c>
      <c r="F229" s="150"/>
      <c r="G229" s="89"/>
    </row>
    <row r="230" ht="14.25" customHeight="1">
      <c r="B230" s="56"/>
      <c r="C230" s="15">
        <v>45971.0</v>
      </c>
      <c r="D230" s="181" t="s">
        <v>111</v>
      </c>
      <c r="E230" s="149">
        <v>50000.0</v>
      </c>
      <c r="F230" s="150"/>
      <c r="G230" s="89"/>
    </row>
    <row r="231" ht="14.25" customHeight="1">
      <c r="B231" s="56"/>
      <c r="C231" s="15">
        <v>45971.0</v>
      </c>
      <c r="D231" s="181" t="s">
        <v>552</v>
      </c>
      <c r="E231" s="149">
        <v>50000.0</v>
      </c>
      <c r="F231" s="150"/>
      <c r="G231" s="89"/>
    </row>
    <row r="232" ht="14.25" customHeight="1">
      <c r="B232" s="56"/>
      <c r="C232" s="15">
        <v>45971.0</v>
      </c>
      <c r="D232" s="181" t="s">
        <v>178</v>
      </c>
      <c r="E232" s="149">
        <v>100000.0</v>
      </c>
      <c r="F232" s="150"/>
      <c r="G232" s="89"/>
    </row>
    <row r="233" ht="14.25" customHeight="1">
      <c r="B233" s="56"/>
      <c r="C233" s="15">
        <v>45971.0</v>
      </c>
      <c r="D233" s="181" t="s">
        <v>64</v>
      </c>
      <c r="E233" s="149">
        <v>50000.0</v>
      </c>
      <c r="F233" s="150"/>
      <c r="G233" s="89"/>
    </row>
    <row r="234" ht="14.25" customHeight="1">
      <c r="B234" s="56"/>
      <c r="C234" s="15">
        <v>45971.0</v>
      </c>
      <c r="D234" s="181" t="s">
        <v>22</v>
      </c>
      <c r="E234" s="149">
        <v>50000.0</v>
      </c>
      <c r="F234" s="150"/>
      <c r="G234" s="89"/>
    </row>
    <row r="235" ht="14.25" customHeight="1">
      <c r="B235" s="56"/>
      <c r="C235" s="15">
        <v>45971.0</v>
      </c>
      <c r="D235" s="181" t="s">
        <v>391</v>
      </c>
      <c r="E235" s="149">
        <v>20000.0</v>
      </c>
      <c r="F235" s="150"/>
      <c r="G235" s="89"/>
    </row>
    <row r="236" ht="14.25" customHeight="1">
      <c r="B236" s="56"/>
      <c r="C236" s="15">
        <v>45971.0</v>
      </c>
      <c r="D236" s="181" t="s">
        <v>127</v>
      </c>
      <c r="E236" s="149">
        <v>100000.0</v>
      </c>
      <c r="F236" s="150"/>
      <c r="G236" s="89"/>
    </row>
    <row r="237" ht="14.25" customHeight="1">
      <c r="B237" s="56"/>
      <c r="C237" s="15">
        <v>45971.0</v>
      </c>
      <c r="D237" s="181" t="s">
        <v>703</v>
      </c>
      <c r="E237" s="149">
        <v>100000.0</v>
      </c>
      <c r="F237" s="150"/>
      <c r="G237" s="89"/>
    </row>
    <row r="238" ht="14.25" customHeight="1">
      <c r="B238" s="56"/>
      <c r="C238" s="15">
        <v>45971.0</v>
      </c>
      <c r="D238" s="181" t="s">
        <v>408</v>
      </c>
      <c r="E238" s="149">
        <v>30000.0</v>
      </c>
      <c r="F238" s="150"/>
      <c r="G238" s="89"/>
    </row>
    <row r="239" ht="14.25" customHeight="1">
      <c r="B239" s="56"/>
      <c r="C239" s="15">
        <v>45971.0</v>
      </c>
      <c r="D239" s="181" t="s">
        <v>13</v>
      </c>
      <c r="E239" s="149">
        <v>20002.0</v>
      </c>
      <c r="F239" s="150"/>
      <c r="G239" s="90" t="s">
        <v>9</v>
      </c>
    </row>
    <row r="240" ht="14.25" customHeight="1">
      <c r="B240" s="56"/>
      <c r="C240" s="15">
        <v>45971.0</v>
      </c>
      <c r="D240" s="181" t="s">
        <v>27</v>
      </c>
      <c r="E240" s="153">
        <v>100000.0</v>
      </c>
      <c r="F240" s="154"/>
      <c r="G240" s="89"/>
    </row>
    <row r="241" ht="14.25" customHeight="1">
      <c r="B241" s="56"/>
      <c r="C241" s="15">
        <v>45971.0</v>
      </c>
      <c r="D241" s="181" t="s">
        <v>216</v>
      </c>
      <c r="E241" s="155">
        <v>300000.0</v>
      </c>
      <c r="F241" s="154"/>
      <c r="G241" s="89"/>
    </row>
    <row r="242" ht="14.25" customHeight="1">
      <c r="B242" s="56"/>
      <c r="C242" s="15">
        <v>45971.0</v>
      </c>
      <c r="D242" s="181" t="s">
        <v>103</v>
      </c>
      <c r="E242" s="149">
        <v>400000.0</v>
      </c>
      <c r="F242" s="150"/>
      <c r="G242" s="89"/>
    </row>
    <row r="243" ht="14.25" customHeight="1">
      <c r="B243" s="56"/>
      <c r="C243" s="15">
        <v>45971.0</v>
      </c>
      <c r="D243" s="181" t="s">
        <v>558</v>
      </c>
      <c r="E243" s="149">
        <v>200000.0</v>
      </c>
      <c r="F243" s="150"/>
      <c r="G243" s="89"/>
    </row>
    <row r="244" ht="14.25" customHeight="1">
      <c r="B244" s="56"/>
      <c r="C244" s="15">
        <v>45971.0</v>
      </c>
      <c r="D244" s="181" t="s">
        <v>441</v>
      </c>
      <c r="E244" s="149">
        <v>150000.0</v>
      </c>
      <c r="F244" s="150"/>
      <c r="G244" s="89"/>
    </row>
    <row r="245" ht="14.25" customHeight="1">
      <c r="B245" s="56"/>
      <c r="C245" s="15">
        <v>45972.0</v>
      </c>
      <c r="D245" s="181" t="s">
        <v>711</v>
      </c>
      <c r="E245" s="149">
        <v>1000000.0</v>
      </c>
      <c r="F245" s="150"/>
      <c r="G245" s="89"/>
    </row>
    <row r="246" ht="14.25" customHeight="1">
      <c r="B246" s="56"/>
      <c r="C246" s="15">
        <v>45972.0</v>
      </c>
      <c r="D246" s="181" t="s">
        <v>391</v>
      </c>
      <c r="E246" s="149">
        <v>20000.0</v>
      </c>
      <c r="F246" s="150"/>
      <c r="G246" s="89"/>
    </row>
    <row r="247" ht="14.25" customHeight="1">
      <c r="B247" s="56"/>
      <c r="C247" s="15">
        <v>45972.0</v>
      </c>
      <c r="D247" s="181" t="s">
        <v>13</v>
      </c>
      <c r="E247" s="149">
        <v>20002.0</v>
      </c>
      <c r="F247" s="150"/>
      <c r="G247" s="90" t="s">
        <v>9</v>
      </c>
    </row>
    <row r="248" ht="14.25" customHeight="1">
      <c r="B248" s="56"/>
      <c r="C248" s="15">
        <v>45972.0</v>
      </c>
      <c r="D248" s="181" t="s">
        <v>408</v>
      </c>
      <c r="E248" s="149">
        <v>30000.0</v>
      </c>
      <c r="F248" s="150"/>
      <c r="G248" s="89"/>
    </row>
    <row r="249" ht="14.25" customHeight="1">
      <c r="B249" s="56"/>
      <c r="C249" s="15">
        <v>45972.0</v>
      </c>
      <c r="D249" s="181" t="s">
        <v>8</v>
      </c>
      <c r="E249" s="149">
        <v>100000.0</v>
      </c>
      <c r="F249" s="150"/>
      <c r="G249" s="90" t="s">
        <v>60</v>
      </c>
    </row>
    <row r="250" ht="14.25" customHeight="1">
      <c r="B250" s="56"/>
      <c r="C250" s="15">
        <v>45972.0</v>
      </c>
      <c r="D250" s="181" t="s">
        <v>809</v>
      </c>
      <c r="E250" s="149">
        <v>10000.0</v>
      </c>
      <c r="F250" s="150"/>
      <c r="G250" s="89"/>
    </row>
    <row r="251" ht="14.25" customHeight="1">
      <c r="B251" s="56"/>
      <c r="C251" s="15">
        <v>45972.0</v>
      </c>
      <c r="D251" s="181" t="s">
        <v>27</v>
      </c>
      <c r="E251" s="149">
        <v>50000.0</v>
      </c>
      <c r="F251" s="150"/>
      <c r="G251" s="89"/>
    </row>
    <row r="252" ht="14.25" customHeight="1">
      <c r="B252" s="56"/>
      <c r="C252" s="15">
        <v>45972.0</v>
      </c>
      <c r="D252" s="181" t="s">
        <v>920</v>
      </c>
      <c r="E252" s="149">
        <v>100000.0</v>
      </c>
      <c r="F252" s="150"/>
      <c r="G252" s="89"/>
    </row>
    <row r="253" ht="14.25" customHeight="1">
      <c r="B253" s="56"/>
      <c r="C253" s="15">
        <v>45972.0</v>
      </c>
      <c r="D253" s="181" t="s">
        <v>1058</v>
      </c>
      <c r="E253" s="148"/>
      <c r="F253" s="149">
        <v>1500000.0</v>
      </c>
      <c r="G253" s="89"/>
    </row>
    <row r="254" ht="14.25" customHeight="1">
      <c r="B254" s="56"/>
      <c r="C254" s="15">
        <v>45972.0</v>
      </c>
      <c r="D254" s="181" t="s">
        <v>898</v>
      </c>
      <c r="E254" s="148"/>
      <c r="F254" s="149">
        <v>1500000.0</v>
      </c>
      <c r="G254" s="89"/>
    </row>
    <row r="255" ht="14.25" customHeight="1">
      <c r="B255" s="56"/>
      <c r="C255" s="15">
        <v>45972.0</v>
      </c>
      <c r="D255" s="181" t="s">
        <v>896</v>
      </c>
      <c r="E255" s="148"/>
      <c r="F255" s="149">
        <v>3000000.0</v>
      </c>
      <c r="G255" s="89"/>
    </row>
    <row r="256" ht="14.25" customHeight="1">
      <c r="B256" s="56"/>
      <c r="C256" s="15">
        <v>45972.0</v>
      </c>
      <c r="D256" s="181" t="s">
        <v>935</v>
      </c>
      <c r="E256" s="148"/>
      <c r="F256" s="149">
        <v>3000000.0</v>
      </c>
      <c r="G256" s="89"/>
    </row>
    <row r="257" ht="14.25" customHeight="1">
      <c r="B257" s="56"/>
      <c r="C257" s="15">
        <v>45972.0</v>
      </c>
      <c r="D257" s="181" t="s">
        <v>57</v>
      </c>
      <c r="E257" s="149">
        <v>75000.0</v>
      </c>
      <c r="F257" s="150"/>
      <c r="G257" s="89"/>
    </row>
    <row r="258" ht="14.25" customHeight="1">
      <c r="B258" s="56"/>
      <c r="C258" s="15">
        <v>45972.0</v>
      </c>
      <c r="D258" s="181" t="s">
        <v>1059</v>
      </c>
      <c r="E258" s="149">
        <v>50000.0</v>
      </c>
      <c r="F258" s="150"/>
      <c r="G258" s="90" t="s">
        <v>1049</v>
      </c>
    </row>
    <row r="259" ht="14.25" customHeight="1">
      <c r="B259" s="56"/>
      <c r="C259" s="15">
        <v>45973.0</v>
      </c>
      <c r="D259" s="181" t="s">
        <v>391</v>
      </c>
      <c r="E259" s="149">
        <v>20000.0</v>
      </c>
      <c r="F259" s="150"/>
      <c r="G259" s="89"/>
    </row>
    <row r="260" ht="14.25" customHeight="1">
      <c r="B260" s="56"/>
      <c r="C260" s="15">
        <v>45973.0</v>
      </c>
      <c r="D260" s="181" t="s">
        <v>13</v>
      </c>
      <c r="E260" s="149">
        <v>20002.0</v>
      </c>
      <c r="F260" s="150"/>
      <c r="G260" s="90" t="s">
        <v>9</v>
      </c>
    </row>
    <row r="261" ht="14.25" customHeight="1">
      <c r="B261" s="56"/>
      <c r="C261" s="15">
        <v>45973.0</v>
      </c>
      <c r="D261" s="181" t="s">
        <v>27</v>
      </c>
      <c r="E261" s="149">
        <v>50000.0</v>
      </c>
      <c r="F261" s="150"/>
      <c r="G261" s="89"/>
    </row>
    <row r="262" ht="14.25" customHeight="1">
      <c r="B262" s="56"/>
      <c r="C262" s="15">
        <v>45973.0</v>
      </c>
      <c r="D262" s="181" t="s">
        <v>758</v>
      </c>
      <c r="E262" s="149">
        <v>300000.0</v>
      </c>
      <c r="F262" s="150"/>
      <c r="G262" s="89"/>
    </row>
    <row r="263" ht="14.25" customHeight="1">
      <c r="B263" s="56"/>
      <c r="C263" s="15">
        <v>45973.0</v>
      </c>
      <c r="D263" s="181" t="s">
        <v>84</v>
      </c>
      <c r="E263" s="149">
        <v>100000.0</v>
      </c>
      <c r="F263" s="150"/>
      <c r="G263" s="89"/>
    </row>
    <row r="264" ht="14.25" customHeight="1">
      <c r="B264" s="56"/>
      <c r="C264" s="15">
        <v>45973.0</v>
      </c>
      <c r="D264" s="181" t="s">
        <v>396</v>
      </c>
      <c r="E264" s="149">
        <v>100000.0</v>
      </c>
      <c r="F264" s="150"/>
      <c r="G264" s="90" t="s">
        <v>9</v>
      </c>
    </row>
    <row r="265" ht="14.25" customHeight="1">
      <c r="B265" s="56"/>
      <c r="C265" s="15">
        <v>45974.0</v>
      </c>
      <c r="D265" s="181" t="s">
        <v>391</v>
      </c>
      <c r="E265" s="149">
        <v>20000.0</v>
      </c>
      <c r="F265" s="150"/>
      <c r="G265" s="89"/>
    </row>
    <row r="266" ht="14.25" customHeight="1">
      <c r="B266" s="56"/>
      <c r="C266" s="15">
        <v>45974.0</v>
      </c>
      <c r="D266" s="181" t="s">
        <v>339</v>
      </c>
      <c r="E266" s="149">
        <v>500000.0</v>
      </c>
      <c r="F266" s="150"/>
      <c r="G266" s="89"/>
    </row>
    <row r="267" ht="14.25" customHeight="1">
      <c r="B267" s="56"/>
      <c r="C267" s="15">
        <v>45974.0</v>
      </c>
      <c r="D267" s="181" t="s">
        <v>408</v>
      </c>
      <c r="E267" s="149">
        <v>30000.0</v>
      </c>
      <c r="F267" s="150"/>
      <c r="G267" s="89"/>
    </row>
    <row r="268" ht="14.25" customHeight="1">
      <c r="B268" s="56"/>
      <c r="C268" s="15">
        <v>45974.0</v>
      </c>
      <c r="D268" s="181" t="s">
        <v>13</v>
      </c>
      <c r="E268" s="149">
        <v>20002.0</v>
      </c>
      <c r="F268" s="150"/>
      <c r="G268" s="90" t="s">
        <v>9</v>
      </c>
    </row>
    <row r="269" ht="14.25" customHeight="1">
      <c r="B269" s="56"/>
      <c r="C269" s="15">
        <v>45974.0</v>
      </c>
      <c r="D269" s="181" t="s">
        <v>27</v>
      </c>
      <c r="E269" s="149">
        <v>50000.0</v>
      </c>
      <c r="F269" s="150"/>
      <c r="G269" s="89"/>
    </row>
    <row r="270" ht="14.25" customHeight="1">
      <c r="B270" s="56"/>
      <c r="C270" s="15">
        <v>45974.0</v>
      </c>
      <c r="D270" s="181" t="s">
        <v>936</v>
      </c>
      <c r="E270" s="148"/>
      <c r="F270" s="149">
        <v>1500000.0</v>
      </c>
      <c r="G270" s="89"/>
    </row>
    <row r="271" ht="14.25" customHeight="1">
      <c r="B271" s="56"/>
      <c r="C271" s="15">
        <v>45974.0</v>
      </c>
      <c r="D271" s="181" t="s">
        <v>939</v>
      </c>
      <c r="E271" s="148"/>
      <c r="F271" s="149">
        <v>1500000.0</v>
      </c>
      <c r="G271" s="89"/>
    </row>
    <row r="272" ht="14.25" customHeight="1">
      <c r="B272" s="56"/>
      <c r="C272" s="15">
        <v>45974.0</v>
      </c>
      <c r="D272" s="181" t="s">
        <v>896</v>
      </c>
      <c r="E272" s="148"/>
      <c r="F272" s="149">
        <v>3000000.0</v>
      </c>
      <c r="G272" s="89"/>
    </row>
    <row r="273" ht="14.25" customHeight="1">
      <c r="B273" s="56"/>
      <c r="C273" s="15">
        <v>45974.0</v>
      </c>
      <c r="D273" s="181" t="s">
        <v>935</v>
      </c>
      <c r="E273" s="148"/>
      <c r="F273" s="149">
        <v>3000000.0</v>
      </c>
      <c r="G273" s="89"/>
    </row>
    <row r="274" ht="14.25" customHeight="1">
      <c r="B274" s="56"/>
      <c r="C274" s="15">
        <v>45974.0</v>
      </c>
      <c r="D274" s="181" t="s">
        <v>146</v>
      </c>
      <c r="E274" s="149">
        <v>300000.0</v>
      </c>
      <c r="F274" s="150"/>
      <c r="G274" s="89"/>
    </row>
    <row r="275" ht="14.25" customHeight="1">
      <c r="B275" s="56"/>
      <c r="C275" s="15">
        <v>45975.0</v>
      </c>
      <c r="D275" s="181" t="s">
        <v>812</v>
      </c>
      <c r="E275" s="149">
        <v>200000.0</v>
      </c>
      <c r="F275" s="150"/>
      <c r="G275" s="90" t="s">
        <v>46</v>
      </c>
    </row>
    <row r="276" ht="14.25" customHeight="1">
      <c r="B276" s="56"/>
      <c r="C276" s="15">
        <v>45975.0</v>
      </c>
      <c r="D276" s="181" t="s">
        <v>371</v>
      </c>
      <c r="E276" s="149">
        <v>50000.0</v>
      </c>
      <c r="F276" s="150"/>
      <c r="G276" s="89"/>
    </row>
    <row r="277" ht="14.25" customHeight="1">
      <c r="B277" s="56"/>
      <c r="C277" s="15">
        <v>45975.0</v>
      </c>
      <c r="D277" s="181" t="s">
        <v>58</v>
      </c>
      <c r="E277" s="149">
        <v>116313.0</v>
      </c>
      <c r="F277" s="150"/>
      <c r="G277" s="89"/>
    </row>
    <row r="278" ht="14.25" customHeight="1">
      <c r="B278" s="56"/>
      <c r="C278" s="15">
        <v>45975.0</v>
      </c>
      <c r="D278" s="181" t="s">
        <v>391</v>
      </c>
      <c r="E278" s="149">
        <v>20000.0</v>
      </c>
      <c r="F278" s="150"/>
      <c r="G278" s="89"/>
    </row>
    <row r="279" ht="14.25" customHeight="1">
      <c r="B279" s="56"/>
      <c r="C279" s="15">
        <v>45975.0</v>
      </c>
      <c r="D279" s="181" t="s">
        <v>27</v>
      </c>
      <c r="E279" s="149">
        <v>50000.0</v>
      </c>
      <c r="F279" s="150"/>
      <c r="G279" s="89"/>
    </row>
    <row r="280" ht="14.25" customHeight="1">
      <c r="B280" s="56"/>
      <c r="C280" s="15">
        <v>45975.0</v>
      </c>
      <c r="D280" s="181" t="s">
        <v>13</v>
      </c>
      <c r="E280" s="149">
        <v>20002.0</v>
      </c>
      <c r="F280" s="150"/>
      <c r="G280" s="90" t="s">
        <v>9</v>
      </c>
    </row>
    <row r="281" ht="14.25" customHeight="1">
      <c r="B281" s="56"/>
      <c r="C281" s="15">
        <v>45975.0</v>
      </c>
      <c r="D281" s="181" t="s">
        <v>318</v>
      </c>
      <c r="E281" s="149">
        <v>2500000.0</v>
      </c>
      <c r="F281" s="150"/>
      <c r="G281" s="89"/>
    </row>
    <row r="282" ht="14.25" customHeight="1">
      <c r="B282" s="56"/>
      <c r="C282" s="15">
        <v>45975.0</v>
      </c>
      <c r="D282" s="181" t="s">
        <v>408</v>
      </c>
      <c r="E282" s="149">
        <v>30000.0</v>
      </c>
      <c r="F282" s="150"/>
      <c r="G282" s="89"/>
    </row>
    <row r="283" ht="14.25" customHeight="1">
      <c r="B283" s="56"/>
      <c r="C283" s="15">
        <v>45975.0</v>
      </c>
      <c r="D283" s="181" t="s">
        <v>809</v>
      </c>
      <c r="E283" s="149">
        <v>10000.0</v>
      </c>
      <c r="F283" s="150"/>
      <c r="G283" s="89"/>
    </row>
    <row r="284" ht="14.25" customHeight="1">
      <c r="B284" s="56"/>
      <c r="C284" s="15">
        <v>45975.0</v>
      </c>
      <c r="D284" s="181" t="s">
        <v>483</v>
      </c>
      <c r="E284" s="149">
        <v>500000.0</v>
      </c>
      <c r="F284" s="150"/>
      <c r="G284" s="89"/>
    </row>
    <row r="285" ht="14.25" customHeight="1">
      <c r="B285" s="56"/>
      <c r="C285" s="15">
        <v>45975.0</v>
      </c>
      <c r="D285" s="181" t="s">
        <v>420</v>
      </c>
      <c r="E285" s="149">
        <v>100000.0</v>
      </c>
      <c r="F285" s="150"/>
      <c r="G285" s="89"/>
    </row>
    <row r="286" ht="14.25" customHeight="1">
      <c r="B286" s="56"/>
      <c r="C286" s="15">
        <v>45975.0</v>
      </c>
      <c r="D286" s="181" t="s">
        <v>211</v>
      </c>
      <c r="E286" s="149">
        <v>3000000.0</v>
      </c>
      <c r="F286" s="150"/>
      <c r="G286" s="89"/>
    </row>
    <row r="287" ht="14.25" customHeight="1">
      <c r="B287" s="56"/>
      <c r="C287" s="15">
        <v>45975.0</v>
      </c>
      <c r="D287" s="181" t="s">
        <v>558</v>
      </c>
      <c r="E287" s="149">
        <v>200000.0</v>
      </c>
      <c r="F287" s="150"/>
      <c r="G287" s="89"/>
    </row>
    <row r="288" ht="14.25" customHeight="1">
      <c r="B288" s="56"/>
      <c r="C288" s="15">
        <v>45976.0</v>
      </c>
      <c r="D288" s="181" t="s">
        <v>227</v>
      </c>
      <c r="E288" s="149">
        <v>100000.0</v>
      </c>
      <c r="F288" s="150"/>
      <c r="G288" s="89"/>
    </row>
    <row r="289" ht="14.25" customHeight="1">
      <c r="B289" s="56"/>
      <c r="C289" s="15">
        <v>45976.0</v>
      </c>
      <c r="D289" s="181" t="s">
        <v>185</v>
      </c>
      <c r="E289" s="149">
        <v>150000.0</v>
      </c>
      <c r="F289" s="150"/>
      <c r="G289" s="89"/>
    </row>
    <row r="290" ht="14.25" customHeight="1">
      <c r="B290" s="56"/>
      <c r="C290" s="15">
        <v>45976.0</v>
      </c>
      <c r="D290" s="181" t="s">
        <v>188</v>
      </c>
      <c r="E290" s="149">
        <v>200000.0</v>
      </c>
      <c r="F290" s="150"/>
      <c r="G290" s="90" t="s">
        <v>9</v>
      </c>
    </row>
    <row r="291" ht="14.25" customHeight="1">
      <c r="B291" s="56"/>
      <c r="C291" s="15">
        <v>45976.0</v>
      </c>
      <c r="D291" s="181" t="s">
        <v>45</v>
      </c>
      <c r="E291" s="149">
        <v>500000.0</v>
      </c>
      <c r="F291" s="150"/>
      <c r="G291" s="90" t="s">
        <v>46</v>
      </c>
    </row>
    <row r="292" ht="14.25" customHeight="1">
      <c r="B292" s="56"/>
      <c r="C292" s="15">
        <v>45976.0</v>
      </c>
      <c r="D292" s="181" t="s">
        <v>200</v>
      </c>
      <c r="E292" s="149">
        <v>300000.0</v>
      </c>
      <c r="F292" s="150"/>
      <c r="G292" s="89"/>
    </row>
    <row r="293" ht="14.25" customHeight="1">
      <c r="B293" s="56"/>
      <c r="C293" s="15">
        <v>45976.0</v>
      </c>
      <c r="D293" s="181" t="s">
        <v>693</v>
      </c>
      <c r="E293" s="153">
        <v>150000.0</v>
      </c>
      <c r="F293" s="154"/>
      <c r="G293" s="89"/>
    </row>
    <row r="294" ht="14.25" customHeight="1">
      <c r="B294" s="56"/>
      <c r="C294" s="15">
        <v>45976.0</v>
      </c>
      <c r="D294" s="181" t="s">
        <v>27</v>
      </c>
      <c r="E294" s="155">
        <v>50000.0</v>
      </c>
      <c r="F294" s="154"/>
      <c r="G294" s="89"/>
    </row>
    <row r="295" ht="14.25" customHeight="1">
      <c r="B295" s="56"/>
      <c r="C295" s="15">
        <v>45976.0</v>
      </c>
      <c r="D295" s="181" t="s">
        <v>13</v>
      </c>
      <c r="E295" s="149">
        <v>20002.0</v>
      </c>
      <c r="F295" s="150"/>
      <c r="G295" s="90" t="s">
        <v>9</v>
      </c>
    </row>
    <row r="296" ht="14.25" customHeight="1">
      <c r="B296" s="56"/>
      <c r="C296" s="15">
        <v>45976.0</v>
      </c>
      <c r="D296" s="181" t="s">
        <v>307</v>
      </c>
      <c r="E296" s="148"/>
      <c r="F296" s="149">
        <v>1325000.0</v>
      </c>
      <c r="G296" s="90" t="s">
        <v>904</v>
      </c>
    </row>
    <row r="297" ht="14.25" customHeight="1">
      <c r="B297" s="56"/>
      <c r="C297" s="15">
        <v>45976.0</v>
      </c>
      <c r="D297" s="181" t="s">
        <v>642</v>
      </c>
      <c r="E297" s="148"/>
      <c r="F297" s="149">
        <v>150000.0</v>
      </c>
      <c r="G297" s="90" t="s">
        <v>289</v>
      </c>
    </row>
    <row r="298" ht="14.25" customHeight="1">
      <c r="B298" s="56"/>
      <c r="C298" s="15">
        <v>45976.0</v>
      </c>
      <c r="D298" s="181" t="s">
        <v>310</v>
      </c>
      <c r="E298" s="148"/>
      <c r="F298" s="149">
        <v>300000.0</v>
      </c>
      <c r="G298" s="90" t="s">
        <v>289</v>
      </c>
    </row>
    <row r="299" ht="14.25" customHeight="1">
      <c r="B299" s="56"/>
      <c r="C299" s="15">
        <v>45976.0</v>
      </c>
      <c r="D299" s="181" t="s">
        <v>938</v>
      </c>
      <c r="E299" s="148"/>
      <c r="F299" s="149">
        <v>1500000.0</v>
      </c>
      <c r="G299" s="89"/>
    </row>
    <row r="300" ht="14.25" customHeight="1">
      <c r="B300" s="56"/>
      <c r="C300" s="15">
        <v>45976.0</v>
      </c>
      <c r="D300" s="181" t="s">
        <v>951</v>
      </c>
      <c r="E300" s="148"/>
      <c r="F300" s="149">
        <v>1500000.0</v>
      </c>
      <c r="G300" s="89"/>
    </row>
    <row r="301" ht="14.25" customHeight="1">
      <c r="B301" s="56"/>
      <c r="C301" s="15">
        <v>45976.0</v>
      </c>
      <c r="D301" s="181" t="s">
        <v>896</v>
      </c>
      <c r="E301" s="148"/>
      <c r="F301" s="149">
        <v>3000000.0</v>
      </c>
      <c r="G301" s="89"/>
    </row>
    <row r="302" ht="14.25" customHeight="1">
      <c r="B302" s="56"/>
      <c r="C302" s="15">
        <v>45976.0</v>
      </c>
      <c r="D302" s="181" t="s">
        <v>935</v>
      </c>
      <c r="E302" s="148"/>
      <c r="F302" s="149">
        <v>3000000.0</v>
      </c>
      <c r="G302" s="89"/>
    </row>
    <row r="303" ht="14.25" customHeight="1">
      <c r="B303" s="56"/>
      <c r="C303" s="15">
        <v>45976.0</v>
      </c>
      <c r="D303" s="181" t="s">
        <v>501</v>
      </c>
      <c r="E303" s="149">
        <v>500000.0</v>
      </c>
      <c r="F303" s="150"/>
      <c r="G303" s="89"/>
    </row>
    <row r="304" ht="14.25" customHeight="1">
      <c r="B304" s="56"/>
      <c r="C304" s="15">
        <v>45976.0</v>
      </c>
      <c r="D304" s="181" t="s">
        <v>408</v>
      </c>
      <c r="E304" s="149">
        <v>35000.0</v>
      </c>
      <c r="F304" s="150"/>
      <c r="G304" s="89"/>
    </row>
    <row r="305" ht="14.25" customHeight="1">
      <c r="B305" s="56"/>
      <c r="C305" s="15">
        <v>45976.0</v>
      </c>
      <c r="D305" s="181" t="s">
        <v>1060</v>
      </c>
      <c r="E305" s="149">
        <v>100000.0</v>
      </c>
      <c r="F305" s="150"/>
      <c r="G305" s="89"/>
    </row>
    <row r="306" ht="14.25" customHeight="1">
      <c r="B306" s="56"/>
      <c r="C306" s="15">
        <v>45976.0</v>
      </c>
      <c r="D306" s="181" t="s">
        <v>210</v>
      </c>
      <c r="E306" s="149">
        <v>300000.0</v>
      </c>
      <c r="F306" s="150"/>
      <c r="G306" s="90" t="s">
        <v>9</v>
      </c>
    </row>
    <row r="307" ht="14.25" customHeight="1">
      <c r="B307" s="56"/>
      <c r="C307" s="15">
        <v>45977.0</v>
      </c>
      <c r="D307" s="181" t="s">
        <v>408</v>
      </c>
      <c r="E307" s="149">
        <v>30000.0</v>
      </c>
      <c r="F307" s="150"/>
      <c r="G307" s="89"/>
    </row>
    <row r="308" ht="14.25" customHeight="1">
      <c r="B308" s="56"/>
      <c r="C308" s="15">
        <v>45977.0</v>
      </c>
      <c r="D308" s="181" t="s">
        <v>464</v>
      </c>
      <c r="E308" s="149">
        <v>50000.0</v>
      </c>
      <c r="F308" s="150"/>
      <c r="G308" s="89"/>
    </row>
    <row r="309" ht="14.25" customHeight="1">
      <c r="B309" s="56"/>
      <c r="C309" s="15">
        <v>45977.0</v>
      </c>
      <c r="D309" s="181" t="s">
        <v>13</v>
      </c>
      <c r="E309" s="149">
        <v>20002.0</v>
      </c>
      <c r="F309" s="150"/>
      <c r="G309" s="90" t="s">
        <v>9</v>
      </c>
    </row>
    <row r="310" ht="14.25" customHeight="1">
      <c r="B310" s="56"/>
      <c r="C310" s="15">
        <v>45977.0</v>
      </c>
      <c r="D310" s="181" t="s">
        <v>94</v>
      </c>
      <c r="E310" s="149">
        <v>25000.0</v>
      </c>
      <c r="F310" s="150"/>
      <c r="G310" s="89"/>
    </row>
    <row r="311" ht="14.25" customHeight="1">
      <c r="B311" s="56"/>
      <c r="C311" s="15">
        <v>45977.0</v>
      </c>
      <c r="D311" s="181" t="s">
        <v>307</v>
      </c>
      <c r="E311" s="148"/>
      <c r="F311" s="149">
        <v>350000.0</v>
      </c>
      <c r="G311" s="90" t="s">
        <v>1061</v>
      </c>
    </row>
    <row r="312" ht="14.25" customHeight="1">
      <c r="B312" s="56"/>
      <c r="C312" s="15">
        <v>45977.0</v>
      </c>
      <c r="D312" s="181" t="s">
        <v>672</v>
      </c>
      <c r="E312" s="149">
        <v>70000.0</v>
      </c>
      <c r="F312" s="150"/>
      <c r="G312" s="89"/>
    </row>
    <row r="313" ht="14.25" customHeight="1">
      <c r="B313" s="56"/>
      <c r="C313" s="15">
        <v>45977.0</v>
      </c>
      <c r="D313" s="181" t="s">
        <v>34</v>
      </c>
      <c r="E313" s="153">
        <v>500000.0</v>
      </c>
      <c r="F313" s="154"/>
      <c r="G313" s="89"/>
    </row>
    <row r="314" ht="14.25" customHeight="1">
      <c r="B314" s="56"/>
      <c r="C314" s="15">
        <v>45977.0</v>
      </c>
      <c r="D314" s="181" t="s">
        <v>27</v>
      </c>
      <c r="E314" s="155">
        <v>100000.0</v>
      </c>
      <c r="F314" s="154"/>
      <c r="G314" s="89"/>
    </row>
    <row r="315" ht="14.25" customHeight="1">
      <c r="B315" s="56"/>
      <c r="C315" s="15">
        <v>45977.0</v>
      </c>
      <c r="D315" s="181" t="s">
        <v>1062</v>
      </c>
      <c r="E315" s="149">
        <v>100000.0</v>
      </c>
      <c r="F315" s="150"/>
      <c r="G315" s="89"/>
    </row>
    <row r="316" ht="14.25" customHeight="1">
      <c r="B316" s="56"/>
      <c r="C316" s="15">
        <v>45977.0</v>
      </c>
      <c r="D316" s="181" t="s">
        <v>150</v>
      </c>
      <c r="E316" s="149">
        <v>300000.0</v>
      </c>
      <c r="F316" s="150"/>
      <c r="G316" s="89"/>
    </row>
    <row r="317" ht="14.25" customHeight="1">
      <c r="B317" s="56"/>
      <c r="C317" s="15">
        <v>45977.0</v>
      </c>
      <c r="D317" s="181" t="s">
        <v>621</v>
      </c>
      <c r="E317" s="149">
        <v>1500000.0</v>
      </c>
      <c r="F317" s="150"/>
      <c r="G317" s="89"/>
    </row>
    <row r="318" ht="14.25" customHeight="1">
      <c r="B318" s="56"/>
      <c r="C318" s="15">
        <v>45977.0</v>
      </c>
      <c r="D318" s="181" t="s">
        <v>174</v>
      </c>
      <c r="E318" s="149">
        <v>100000.0</v>
      </c>
      <c r="F318" s="150"/>
      <c r="G318" s="89"/>
    </row>
    <row r="319" ht="14.25" customHeight="1">
      <c r="B319" s="56"/>
      <c r="C319" s="15">
        <v>45977.0</v>
      </c>
      <c r="D319" s="181" t="s">
        <v>921</v>
      </c>
      <c r="E319" s="148"/>
      <c r="F319" s="149">
        <v>2812500.0</v>
      </c>
      <c r="G319" s="89"/>
    </row>
    <row r="320" ht="14.25" customHeight="1">
      <c r="B320" s="56"/>
      <c r="C320" s="15">
        <v>45977.0</v>
      </c>
      <c r="D320" s="181" t="s">
        <v>848</v>
      </c>
      <c r="E320" s="149">
        <v>50000.0</v>
      </c>
      <c r="F320" s="150"/>
      <c r="G320" s="89"/>
    </row>
    <row r="321" ht="14.25" customHeight="1">
      <c r="B321" s="56"/>
      <c r="C321" s="15">
        <v>45977.0</v>
      </c>
      <c r="D321" s="181" t="s">
        <v>546</v>
      </c>
      <c r="E321" s="149">
        <v>1000000.0</v>
      </c>
      <c r="F321" s="150"/>
      <c r="G321" s="90" t="s">
        <v>9</v>
      </c>
    </row>
    <row r="322" ht="14.25" customHeight="1">
      <c r="B322" s="56"/>
      <c r="C322" s="15">
        <v>45977.0</v>
      </c>
      <c r="D322" s="181" t="s">
        <v>233</v>
      </c>
      <c r="E322" s="149">
        <v>500000.0</v>
      </c>
      <c r="F322" s="150"/>
      <c r="G322" s="89"/>
    </row>
    <row r="323" ht="14.25" customHeight="1">
      <c r="B323" s="56"/>
      <c r="C323" s="15">
        <v>45977.0</v>
      </c>
      <c r="D323" s="181" t="s">
        <v>510</v>
      </c>
      <c r="E323" s="149">
        <v>50000.0</v>
      </c>
      <c r="F323" s="150"/>
      <c r="G323" s="89"/>
    </row>
    <row r="324" ht="14.25" customHeight="1">
      <c r="B324" s="56"/>
      <c r="C324" s="15">
        <v>45977.0</v>
      </c>
      <c r="D324" s="181" t="s">
        <v>178</v>
      </c>
      <c r="E324" s="149">
        <v>100000.0</v>
      </c>
      <c r="F324" s="150"/>
      <c r="G324" s="90" t="s">
        <v>60</v>
      </c>
    </row>
    <row r="325" ht="14.25" customHeight="1">
      <c r="B325" s="56"/>
      <c r="C325" s="15">
        <v>45978.0</v>
      </c>
      <c r="D325" s="181" t="s">
        <v>209</v>
      </c>
      <c r="E325" s="149">
        <v>50000.0</v>
      </c>
      <c r="F325" s="150"/>
      <c r="G325" s="89"/>
    </row>
    <row r="326" ht="14.25" customHeight="1">
      <c r="B326" s="56"/>
      <c r="C326" s="15">
        <v>45978.0</v>
      </c>
      <c r="D326" s="181" t="s">
        <v>376</v>
      </c>
      <c r="E326" s="149">
        <v>50000.0</v>
      </c>
      <c r="F326" s="150"/>
      <c r="G326" s="90" t="s">
        <v>9</v>
      </c>
    </row>
    <row r="327" ht="14.25" customHeight="1">
      <c r="B327" s="56"/>
      <c r="C327" s="15">
        <v>45978.0</v>
      </c>
      <c r="D327" s="181" t="s">
        <v>92</v>
      </c>
      <c r="E327" s="149">
        <v>100000.0</v>
      </c>
      <c r="F327" s="150"/>
      <c r="G327" s="89"/>
    </row>
    <row r="328" ht="14.25" customHeight="1">
      <c r="B328" s="56"/>
      <c r="C328" s="15">
        <v>45978.0</v>
      </c>
      <c r="D328" s="181" t="s">
        <v>391</v>
      </c>
      <c r="E328" s="149">
        <v>20000.0</v>
      </c>
      <c r="F328" s="150"/>
      <c r="G328" s="89"/>
    </row>
    <row r="329" ht="14.25" customHeight="1">
      <c r="B329" s="56"/>
      <c r="C329" s="15">
        <v>45978.0</v>
      </c>
      <c r="D329" s="181" t="s">
        <v>408</v>
      </c>
      <c r="E329" s="149">
        <v>29000.0</v>
      </c>
      <c r="F329" s="150"/>
      <c r="G329" s="89"/>
    </row>
    <row r="330" ht="14.25" customHeight="1">
      <c r="B330" s="56"/>
      <c r="C330" s="15">
        <v>45978.0</v>
      </c>
      <c r="D330" s="181" t="s">
        <v>13</v>
      </c>
      <c r="E330" s="149">
        <v>20002.0</v>
      </c>
      <c r="F330" s="150"/>
      <c r="G330" s="90" t="s">
        <v>9</v>
      </c>
    </row>
    <row r="331" ht="14.25" customHeight="1">
      <c r="B331" s="56"/>
      <c r="C331" s="15">
        <v>45978.0</v>
      </c>
      <c r="D331" s="181" t="s">
        <v>27</v>
      </c>
      <c r="E331" s="149">
        <v>50000.0</v>
      </c>
      <c r="F331" s="150"/>
      <c r="G331" s="89"/>
    </row>
    <row r="332" ht="14.25" customHeight="1">
      <c r="B332" s="56"/>
      <c r="C332" s="15">
        <v>45978.0</v>
      </c>
      <c r="D332" s="181" t="s">
        <v>973</v>
      </c>
      <c r="E332" s="148"/>
      <c r="F332" s="149">
        <v>42111.0</v>
      </c>
      <c r="G332" s="89"/>
    </row>
    <row r="333" ht="14.25" customHeight="1">
      <c r="B333" s="56"/>
      <c r="C333" s="15">
        <v>45978.0</v>
      </c>
      <c r="D333" s="181" t="s">
        <v>634</v>
      </c>
      <c r="E333" s="149">
        <v>300000.0</v>
      </c>
      <c r="F333" s="150"/>
      <c r="G333" s="89"/>
    </row>
    <row r="334" ht="14.25" customHeight="1">
      <c r="B334" s="56"/>
      <c r="C334" s="15">
        <v>45978.0</v>
      </c>
      <c r="D334" s="181" t="s">
        <v>55</v>
      </c>
      <c r="E334" s="149">
        <v>25000.0</v>
      </c>
      <c r="F334" s="150"/>
      <c r="G334" s="89"/>
    </row>
    <row r="335" ht="14.25" customHeight="1">
      <c r="B335" s="56"/>
      <c r="C335" s="15">
        <v>45978.0</v>
      </c>
      <c r="D335" s="181" t="s">
        <v>540</v>
      </c>
      <c r="E335" s="149">
        <v>100000.0</v>
      </c>
      <c r="F335" s="150"/>
      <c r="G335" s="89"/>
    </row>
    <row r="336" ht="14.25" customHeight="1">
      <c r="B336" s="56"/>
      <c r="C336" s="15">
        <v>45978.0</v>
      </c>
      <c r="D336" s="181" t="s">
        <v>127</v>
      </c>
      <c r="E336" s="149">
        <v>100000.0</v>
      </c>
      <c r="F336" s="150"/>
      <c r="G336" s="89"/>
    </row>
    <row r="337" ht="14.25" customHeight="1">
      <c r="B337" s="56"/>
      <c r="C337" s="15">
        <v>45978.0</v>
      </c>
      <c r="D337" s="181" t="s">
        <v>64</v>
      </c>
      <c r="E337" s="149">
        <v>50000.0</v>
      </c>
      <c r="F337" s="150"/>
      <c r="G337" s="89"/>
    </row>
    <row r="338" ht="14.25" customHeight="1">
      <c r="B338" s="56"/>
      <c r="C338" s="15">
        <v>45978.0</v>
      </c>
      <c r="D338" s="181" t="s">
        <v>1063</v>
      </c>
      <c r="E338" s="149">
        <v>100000.0</v>
      </c>
      <c r="F338" s="150"/>
      <c r="G338" s="89"/>
    </row>
    <row r="339" ht="14.25" customHeight="1">
      <c r="B339" s="56"/>
      <c r="C339" s="15">
        <v>45978.0</v>
      </c>
      <c r="D339" s="181" t="s">
        <v>792</v>
      </c>
      <c r="E339" s="149">
        <v>20000.0</v>
      </c>
      <c r="F339" s="150"/>
      <c r="G339" s="89"/>
    </row>
    <row r="340" ht="14.25" customHeight="1">
      <c r="B340" s="56"/>
      <c r="C340" s="15">
        <v>45979.0</v>
      </c>
      <c r="D340" s="181" t="s">
        <v>1064</v>
      </c>
      <c r="E340" s="149">
        <v>1000032.0</v>
      </c>
      <c r="F340" s="150"/>
      <c r="G340" s="89"/>
    </row>
    <row r="341" ht="14.25" customHeight="1">
      <c r="B341" s="56"/>
      <c r="C341" s="15">
        <v>45979.0</v>
      </c>
      <c r="D341" s="181" t="s">
        <v>391</v>
      </c>
      <c r="E341" s="149">
        <v>20000.0</v>
      </c>
      <c r="F341" s="150"/>
      <c r="G341" s="89"/>
    </row>
    <row r="342" ht="14.25" customHeight="1">
      <c r="B342" s="56"/>
      <c r="C342" s="15">
        <v>45979.0</v>
      </c>
      <c r="D342" s="181" t="s">
        <v>27</v>
      </c>
      <c r="E342" s="149">
        <v>50000.0</v>
      </c>
      <c r="F342" s="150"/>
      <c r="G342" s="89"/>
    </row>
    <row r="343" ht="14.25" customHeight="1">
      <c r="B343" s="56"/>
      <c r="C343" s="15">
        <v>45979.0</v>
      </c>
      <c r="D343" s="181" t="s">
        <v>25</v>
      </c>
      <c r="E343" s="149">
        <v>20000.0</v>
      </c>
      <c r="F343" s="150"/>
      <c r="G343" s="89"/>
    </row>
    <row r="344" ht="14.25" customHeight="1">
      <c r="B344" s="56"/>
      <c r="C344" s="15">
        <v>45979.0</v>
      </c>
      <c r="D344" s="181" t="s">
        <v>408</v>
      </c>
      <c r="E344" s="149">
        <v>30000.0</v>
      </c>
      <c r="F344" s="150"/>
      <c r="G344" s="89"/>
    </row>
    <row r="345" ht="14.25" customHeight="1">
      <c r="B345" s="56"/>
      <c r="C345" s="15">
        <v>45979.0</v>
      </c>
      <c r="D345" s="181" t="s">
        <v>13</v>
      </c>
      <c r="E345" s="149">
        <v>20002.0</v>
      </c>
      <c r="F345" s="150"/>
      <c r="G345" s="90" t="s">
        <v>9</v>
      </c>
    </row>
    <row r="346" ht="14.25" customHeight="1">
      <c r="B346" s="56"/>
      <c r="C346" s="15">
        <v>45979.0</v>
      </c>
      <c r="D346" s="181" t="s">
        <v>162</v>
      </c>
      <c r="E346" s="149">
        <v>50000.0</v>
      </c>
      <c r="F346" s="150"/>
      <c r="G346" s="89"/>
    </row>
    <row r="347" ht="14.25" customHeight="1">
      <c r="B347" s="56"/>
      <c r="C347" s="15">
        <v>45979.0</v>
      </c>
      <c r="D347" s="181" t="s">
        <v>265</v>
      </c>
      <c r="E347" s="149">
        <v>10000.0</v>
      </c>
      <c r="F347" s="150"/>
      <c r="G347" s="90" t="s">
        <v>9</v>
      </c>
    </row>
    <row r="348" ht="14.25" customHeight="1">
      <c r="B348" s="56"/>
      <c r="C348" s="15">
        <v>45979.0</v>
      </c>
      <c r="D348" s="181" t="s">
        <v>1065</v>
      </c>
      <c r="E348" s="149">
        <v>120000.0</v>
      </c>
      <c r="F348" s="150"/>
      <c r="G348" s="89"/>
    </row>
    <row r="349" ht="14.25" customHeight="1">
      <c r="B349" s="56"/>
      <c r="C349" s="15">
        <v>45979.0</v>
      </c>
      <c r="D349" s="181" t="s">
        <v>913</v>
      </c>
      <c r="E349" s="149">
        <v>250000.0</v>
      </c>
      <c r="F349" s="150"/>
      <c r="G349" s="89"/>
    </row>
    <row r="350" ht="14.25" customHeight="1">
      <c r="B350" s="56"/>
      <c r="C350" s="15">
        <v>45979.0</v>
      </c>
      <c r="D350" s="181" t="s">
        <v>950</v>
      </c>
      <c r="E350" s="148"/>
      <c r="F350" s="149">
        <v>1500000.0</v>
      </c>
      <c r="G350" s="89"/>
    </row>
    <row r="351" ht="14.25" customHeight="1">
      <c r="B351" s="56"/>
      <c r="C351" s="15">
        <v>45979.0</v>
      </c>
      <c r="D351" s="181" t="s">
        <v>1066</v>
      </c>
      <c r="E351" s="148"/>
      <c r="F351" s="149">
        <v>1500000.0</v>
      </c>
      <c r="G351" s="89"/>
    </row>
    <row r="352" ht="14.25" customHeight="1">
      <c r="B352" s="56"/>
      <c r="C352" s="15">
        <v>45979.0</v>
      </c>
      <c r="D352" s="181" t="s">
        <v>896</v>
      </c>
      <c r="E352" s="148"/>
      <c r="F352" s="149">
        <v>3000000.0</v>
      </c>
      <c r="G352" s="89"/>
    </row>
    <row r="353" ht="14.25" customHeight="1">
      <c r="B353" s="56"/>
      <c r="C353" s="15">
        <v>45979.0</v>
      </c>
      <c r="D353" s="181" t="s">
        <v>935</v>
      </c>
      <c r="E353" s="148"/>
      <c r="F353" s="149">
        <v>3000000.0</v>
      </c>
      <c r="G353" s="89"/>
    </row>
    <row r="354" ht="14.25" customHeight="1">
      <c r="B354" s="56"/>
      <c r="C354" s="15">
        <v>45979.0</v>
      </c>
      <c r="D354" s="181" t="s">
        <v>408</v>
      </c>
      <c r="E354" s="149">
        <v>25000.0</v>
      </c>
      <c r="F354" s="150"/>
      <c r="G354" s="89"/>
    </row>
    <row r="355" ht="14.25" customHeight="1">
      <c r="B355" s="56"/>
      <c r="C355" s="15">
        <v>45979.0</v>
      </c>
      <c r="D355" s="181" t="s">
        <v>1067</v>
      </c>
      <c r="E355" s="149">
        <v>500000.0</v>
      </c>
      <c r="F355" s="150"/>
      <c r="G355" s="89"/>
    </row>
    <row r="356" ht="14.25" customHeight="1">
      <c r="B356" s="56"/>
      <c r="C356" s="15">
        <v>45980.0</v>
      </c>
      <c r="D356" s="181" t="s">
        <v>391</v>
      </c>
      <c r="E356" s="149">
        <v>20000.0</v>
      </c>
      <c r="F356" s="150"/>
      <c r="G356" s="89"/>
    </row>
    <row r="357" ht="14.25" customHeight="1">
      <c r="B357" s="56"/>
      <c r="C357" s="15">
        <v>45980.0</v>
      </c>
      <c r="D357" s="181" t="s">
        <v>13</v>
      </c>
      <c r="E357" s="149">
        <v>20002.0</v>
      </c>
      <c r="F357" s="150"/>
      <c r="G357" s="90" t="s">
        <v>9</v>
      </c>
    </row>
    <row r="358" ht="14.25" customHeight="1">
      <c r="B358" s="56"/>
      <c r="C358" s="15">
        <v>45980.0</v>
      </c>
      <c r="D358" s="181" t="s">
        <v>27</v>
      </c>
      <c r="E358" s="149">
        <v>50000.0</v>
      </c>
      <c r="F358" s="150"/>
      <c r="G358" s="89"/>
    </row>
    <row r="359" ht="14.25" customHeight="1">
      <c r="B359" s="56"/>
      <c r="C359" s="15">
        <v>45980.0</v>
      </c>
      <c r="D359" s="181" t="s">
        <v>408</v>
      </c>
      <c r="E359" s="149">
        <v>35000.0</v>
      </c>
      <c r="F359" s="150"/>
      <c r="G359" s="89"/>
    </row>
    <row r="360" ht="14.25" customHeight="1">
      <c r="B360" s="56"/>
      <c r="C360" s="15">
        <v>45980.0</v>
      </c>
      <c r="D360" s="181" t="s">
        <v>57</v>
      </c>
      <c r="E360" s="149">
        <v>50000.0</v>
      </c>
      <c r="F360" s="150"/>
      <c r="G360" s="89"/>
    </row>
    <row r="361" ht="14.25" customHeight="1">
      <c r="B361" s="56"/>
      <c r="C361" s="15">
        <v>45980.0</v>
      </c>
      <c r="D361" s="181" t="s">
        <v>47</v>
      </c>
      <c r="E361" s="149">
        <v>300000.0</v>
      </c>
      <c r="F361" s="150"/>
      <c r="G361" s="89"/>
    </row>
    <row r="362" ht="14.25" customHeight="1">
      <c r="B362" s="56"/>
      <c r="C362" s="15">
        <v>45980.0</v>
      </c>
      <c r="D362" s="181" t="s">
        <v>1068</v>
      </c>
      <c r="E362" s="148"/>
      <c r="F362" s="149">
        <v>243000.0</v>
      </c>
      <c r="G362" s="90" t="s">
        <v>289</v>
      </c>
    </row>
    <row r="363" ht="14.25" customHeight="1">
      <c r="B363" s="56"/>
      <c r="C363" s="15">
        <v>45981.0</v>
      </c>
      <c r="D363" s="181" t="s">
        <v>13</v>
      </c>
      <c r="E363" s="149">
        <v>20002.0</v>
      </c>
      <c r="F363" s="150"/>
      <c r="G363" s="90" t="s">
        <v>9</v>
      </c>
    </row>
    <row r="364" ht="14.25" customHeight="1">
      <c r="B364" s="56"/>
      <c r="C364" s="15">
        <v>45981.0</v>
      </c>
      <c r="D364" s="181" t="s">
        <v>272</v>
      </c>
      <c r="E364" s="149">
        <v>50000.0</v>
      </c>
      <c r="F364" s="150"/>
      <c r="G364" s="89"/>
    </row>
    <row r="365" ht="14.25" customHeight="1">
      <c r="B365" s="56"/>
      <c r="C365" s="15">
        <v>45981.0</v>
      </c>
      <c r="D365" s="181" t="s">
        <v>391</v>
      </c>
      <c r="E365" s="149">
        <v>20000.0</v>
      </c>
      <c r="F365" s="150"/>
      <c r="G365" s="89"/>
    </row>
    <row r="366" ht="14.25" customHeight="1">
      <c r="B366" s="56"/>
      <c r="C366" s="15">
        <v>45981.0</v>
      </c>
      <c r="D366" s="181" t="s">
        <v>408</v>
      </c>
      <c r="E366" s="149">
        <v>35000.0</v>
      </c>
      <c r="F366" s="150"/>
      <c r="G366" s="89"/>
    </row>
    <row r="367" ht="14.25" customHeight="1">
      <c r="B367" s="56"/>
      <c r="C367" s="15">
        <v>45981.0</v>
      </c>
      <c r="D367" s="181" t="s">
        <v>162</v>
      </c>
      <c r="E367" s="149">
        <v>50000.0</v>
      </c>
      <c r="F367" s="150"/>
      <c r="G367" s="89"/>
    </row>
    <row r="368" ht="14.25" customHeight="1">
      <c r="B368" s="56"/>
      <c r="C368" s="15">
        <v>45981.0</v>
      </c>
      <c r="D368" s="181" t="s">
        <v>797</v>
      </c>
      <c r="E368" s="148"/>
      <c r="F368" s="149">
        <v>9000000.0</v>
      </c>
      <c r="G368" s="89"/>
    </row>
    <row r="369" ht="14.25" customHeight="1">
      <c r="B369" s="56"/>
      <c r="C369" s="15">
        <v>45981.0</v>
      </c>
      <c r="D369" s="181" t="s">
        <v>27</v>
      </c>
      <c r="E369" s="149">
        <v>50000.0</v>
      </c>
      <c r="F369" s="150"/>
      <c r="G369" s="89"/>
    </row>
    <row r="370" ht="14.25" customHeight="1">
      <c r="B370" s="56"/>
      <c r="C370" s="15">
        <v>45981.0</v>
      </c>
      <c r="D370" s="181" t="s">
        <v>1069</v>
      </c>
      <c r="E370" s="149">
        <v>250000.0</v>
      </c>
      <c r="F370" s="150"/>
      <c r="G370" s="89"/>
    </row>
    <row r="371" ht="14.25" customHeight="1">
      <c r="B371" s="56"/>
      <c r="C371" s="15">
        <v>45982.0</v>
      </c>
      <c r="D371" s="181" t="s">
        <v>58</v>
      </c>
      <c r="E371" s="149">
        <v>128619.0</v>
      </c>
      <c r="F371" s="150"/>
      <c r="G371" s="89"/>
    </row>
    <row r="372" ht="14.25" customHeight="1">
      <c r="B372" s="56"/>
      <c r="C372" s="15">
        <v>45982.0</v>
      </c>
      <c r="D372" s="181" t="s">
        <v>391</v>
      </c>
      <c r="E372" s="149">
        <v>20000.0</v>
      </c>
      <c r="F372" s="150"/>
      <c r="G372" s="89"/>
    </row>
    <row r="373" ht="14.25" customHeight="1">
      <c r="B373" s="56"/>
      <c r="C373" s="15">
        <v>45982.0</v>
      </c>
      <c r="D373" s="181" t="s">
        <v>13</v>
      </c>
      <c r="E373" s="149">
        <v>20002.0</v>
      </c>
      <c r="F373" s="150"/>
      <c r="G373" s="90" t="s">
        <v>9</v>
      </c>
    </row>
    <row r="374" ht="14.25" customHeight="1">
      <c r="B374" s="56"/>
      <c r="C374" s="15">
        <v>45982.0</v>
      </c>
      <c r="D374" s="181" t="s">
        <v>217</v>
      </c>
      <c r="E374" s="149">
        <v>1000000.0</v>
      </c>
      <c r="F374" s="150"/>
      <c r="G374" s="89"/>
    </row>
    <row r="375" ht="14.25" customHeight="1">
      <c r="B375" s="56"/>
      <c r="C375" s="15">
        <v>45982.0</v>
      </c>
      <c r="D375" s="181" t="s">
        <v>408</v>
      </c>
      <c r="E375" s="149">
        <v>30000.0</v>
      </c>
      <c r="F375" s="150"/>
      <c r="G375" s="89"/>
    </row>
    <row r="376" ht="14.25" customHeight="1">
      <c r="B376" s="56"/>
      <c r="C376" s="15">
        <v>45982.0</v>
      </c>
      <c r="D376" s="181" t="s">
        <v>27</v>
      </c>
      <c r="E376" s="149">
        <v>50000.0</v>
      </c>
      <c r="F376" s="150"/>
      <c r="G376" s="89"/>
    </row>
    <row r="377" ht="14.25" customHeight="1">
      <c r="B377" s="56"/>
      <c r="C377" s="15">
        <v>45982.0</v>
      </c>
      <c r="D377" s="181" t="s">
        <v>126</v>
      </c>
      <c r="E377" s="149">
        <v>25000.0</v>
      </c>
      <c r="F377" s="150"/>
      <c r="G377" s="89"/>
    </row>
    <row r="378" ht="14.25" customHeight="1">
      <c r="B378" s="56"/>
      <c r="C378" s="15">
        <v>45983.0</v>
      </c>
      <c r="D378" s="181" t="s">
        <v>1070</v>
      </c>
      <c r="E378" s="149">
        <v>1000000.0</v>
      </c>
      <c r="F378" s="150"/>
      <c r="G378" s="89"/>
    </row>
    <row r="379" ht="14.25" customHeight="1">
      <c r="B379" s="56"/>
      <c r="C379" s="15">
        <v>45983.0</v>
      </c>
      <c r="D379" s="181" t="s">
        <v>45</v>
      </c>
      <c r="E379" s="149">
        <v>500000.0</v>
      </c>
      <c r="F379" s="150"/>
      <c r="G379" s="90" t="s">
        <v>46</v>
      </c>
    </row>
    <row r="380" ht="14.25" customHeight="1">
      <c r="B380" s="56"/>
      <c r="C380" s="15">
        <v>45983.0</v>
      </c>
      <c r="D380" s="181" t="s">
        <v>13</v>
      </c>
      <c r="E380" s="149">
        <v>20002.0</v>
      </c>
      <c r="F380" s="150"/>
      <c r="G380" s="90" t="s">
        <v>9</v>
      </c>
    </row>
    <row r="381" ht="14.25" customHeight="1">
      <c r="B381" s="56"/>
      <c r="C381" s="15">
        <v>45983.0</v>
      </c>
      <c r="D381" s="181" t="s">
        <v>27</v>
      </c>
      <c r="E381" s="149">
        <v>50000.0</v>
      </c>
      <c r="F381" s="150"/>
      <c r="G381" s="89"/>
    </row>
    <row r="382" ht="14.25" customHeight="1">
      <c r="B382" s="56"/>
      <c r="C382" s="15">
        <v>45983.0</v>
      </c>
      <c r="D382" s="181" t="s">
        <v>408</v>
      </c>
      <c r="E382" s="149">
        <v>30000.0</v>
      </c>
      <c r="F382" s="150"/>
      <c r="G382" s="89"/>
    </row>
    <row r="383" ht="14.25" customHeight="1">
      <c r="B383" s="56"/>
      <c r="C383" s="15">
        <v>45983.0</v>
      </c>
      <c r="D383" s="181" t="s">
        <v>993</v>
      </c>
      <c r="E383" s="149">
        <v>400000.0</v>
      </c>
      <c r="F383" s="150"/>
      <c r="G383" s="89"/>
    </row>
    <row r="384" ht="14.25" customHeight="1">
      <c r="B384" s="56"/>
      <c r="C384" s="15">
        <v>45983.0</v>
      </c>
      <c r="D384" s="181" t="s">
        <v>1071</v>
      </c>
      <c r="E384" s="148"/>
      <c r="F384" s="149">
        <v>9650000.0</v>
      </c>
      <c r="G384" s="90" t="s">
        <v>289</v>
      </c>
    </row>
    <row r="385" ht="14.25" customHeight="1">
      <c r="B385" s="56"/>
      <c r="C385" s="15">
        <v>45983.0</v>
      </c>
      <c r="D385" s="181" t="s">
        <v>1072</v>
      </c>
      <c r="E385" s="148"/>
      <c r="F385" s="149">
        <v>1325000.0</v>
      </c>
      <c r="G385" s="90" t="s">
        <v>904</v>
      </c>
    </row>
    <row r="386" ht="14.25" customHeight="1">
      <c r="B386" s="56"/>
      <c r="C386" s="15">
        <v>45983.0</v>
      </c>
      <c r="D386" s="181" t="s">
        <v>1073</v>
      </c>
      <c r="E386" s="148"/>
      <c r="F386" s="149">
        <v>105000.0</v>
      </c>
      <c r="G386" s="90" t="s">
        <v>289</v>
      </c>
    </row>
    <row r="387" ht="14.25" customHeight="1">
      <c r="B387" s="56"/>
      <c r="C387" s="15">
        <v>45983.0</v>
      </c>
      <c r="D387" s="181" t="s">
        <v>92</v>
      </c>
      <c r="E387" s="149">
        <v>75000.0</v>
      </c>
      <c r="F387" s="150"/>
      <c r="G387" s="89"/>
    </row>
    <row r="388" ht="14.25" customHeight="1">
      <c r="B388" s="56"/>
      <c r="C388" s="15">
        <v>45984.0</v>
      </c>
      <c r="D388" s="181" t="s">
        <v>13</v>
      </c>
      <c r="E388" s="149">
        <v>20002.0</v>
      </c>
      <c r="F388" s="150"/>
      <c r="G388" s="90" t="s">
        <v>9</v>
      </c>
    </row>
    <row r="389" ht="14.25" customHeight="1">
      <c r="B389" s="56"/>
      <c r="C389" s="15">
        <v>45984.0</v>
      </c>
      <c r="D389" s="181" t="s">
        <v>27</v>
      </c>
      <c r="E389" s="149">
        <v>100000.0</v>
      </c>
      <c r="F389" s="150"/>
      <c r="G389" s="89"/>
    </row>
    <row r="390" ht="14.25" customHeight="1">
      <c r="B390" s="56"/>
      <c r="C390" s="15">
        <v>45984.0</v>
      </c>
      <c r="D390" s="181" t="s">
        <v>464</v>
      </c>
      <c r="E390" s="149">
        <v>50000.0</v>
      </c>
      <c r="F390" s="150"/>
      <c r="G390" s="89"/>
    </row>
    <row r="391" ht="14.25" customHeight="1">
      <c r="B391" s="56"/>
      <c r="C391" s="15">
        <v>45984.0</v>
      </c>
      <c r="D391" s="181" t="s">
        <v>346</v>
      </c>
      <c r="E391" s="149">
        <v>50000.0</v>
      </c>
      <c r="F391" s="150"/>
      <c r="G391" s="89"/>
    </row>
    <row r="392" ht="14.25" customHeight="1">
      <c r="B392" s="56"/>
      <c r="C392" s="15">
        <v>45984.0</v>
      </c>
      <c r="D392" s="181" t="s">
        <v>94</v>
      </c>
      <c r="E392" s="149">
        <v>25000.0</v>
      </c>
      <c r="F392" s="150"/>
      <c r="G392" s="89"/>
    </row>
    <row r="393" ht="14.25" customHeight="1">
      <c r="B393" s="56"/>
      <c r="C393" s="15">
        <v>45984.0</v>
      </c>
      <c r="D393" s="181" t="s">
        <v>848</v>
      </c>
      <c r="E393" s="149">
        <v>50000.0</v>
      </c>
      <c r="F393" s="150"/>
      <c r="G393" s="89"/>
    </row>
    <row r="394" ht="14.25" customHeight="1">
      <c r="B394" s="56"/>
      <c r="C394" s="15">
        <v>45984.0</v>
      </c>
      <c r="D394" s="181" t="s">
        <v>209</v>
      </c>
      <c r="E394" s="149">
        <v>50000.0</v>
      </c>
      <c r="F394" s="150"/>
      <c r="G394" s="89"/>
    </row>
    <row r="395" ht="14.25" customHeight="1">
      <c r="B395" s="56"/>
      <c r="C395" s="15">
        <v>45984.0</v>
      </c>
      <c r="D395" s="181" t="s">
        <v>621</v>
      </c>
      <c r="E395" s="149">
        <v>1500000.0</v>
      </c>
      <c r="F395" s="150"/>
      <c r="G395" s="89"/>
    </row>
    <row r="396" ht="14.25" customHeight="1">
      <c r="B396" s="56"/>
      <c r="C396" s="15">
        <v>45984.0</v>
      </c>
      <c r="D396" s="181" t="s">
        <v>376</v>
      </c>
      <c r="E396" s="149">
        <v>50000.0</v>
      </c>
      <c r="F396" s="150"/>
      <c r="G396" s="89"/>
    </row>
    <row r="397" ht="14.25" customHeight="1">
      <c r="B397" s="56"/>
      <c r="C397" s="15">
        <v>45984.0</v>
      </c>
      <c r="D397" s="181" t="s">
        <v>510</v>
      </c>
      <c r="E397" s="149">
        <v>50000.0</v>
      </c>
      <c r="F397" s="150"/>
      <c r="G397" s="89"/>
    </row>
    <row r="398" ht="14.25" customHeight="1">
      <c r="B398" s="56"/>
      <c r="C398" s="15">
        <v>45984.0</v>
      </c>
      <c r="D398" s="181" t="s">
        <v>408</v>
      </c>
      <c r="E398" s="149">
        <v>30000.0</v>
      </c>
      <c r="F398" s="150"/>
      <c r="G398" s="89"/>
    </row>
    <row r="399" ht="14.25" customHeight="1">
      <c r="B399" s="56"/>
      <c r="C399" s="15">
        <v>45984.0</v>
      </c>
      <c r="D399" s="181" t="s">
        <v>324</v>
      </c>
      <c r="E399" s="149">
        <v>100000.0</v>
      </c>
      <c r="F399" s="150"/>
      <c r="G399" s="89"/>
    </row>
    <row r="400" ht="14.25" customHeight="1">
      <c r="B400" s="56"/>
      <c r="C400" s="15">
        <v>45984.0</v>
      </c>
      <c r="D400" s="181" t="s">
        <v>546</v>
      </c>
      <c r="E400" s="149">
        <v>1000000.0</v>
      </c>
      <c r="F400" s="150"/>
      <c r="G400" s="90" t="s">
        <v>9</v>
      </c>
    </row>
    <row r="401" ht="14.25" customHeight="1">
      <c r="B401" s="56"/>
      <c r="C401" s="15">
        <v>45984.0</v>
      </c>
      <c r="D401" s="181" t="s">
        <v>1074</v>
      </c>
      <c r="E401" s="149">
        <v>2000000.0</v>
      </c>
      <c r="F401" s="150"/>
      <c r="G401" s="89"/>
    </row>
    <row r="402" ht="14.25" customHeight="1">
      <c r="B402" s="56"/>
      <c r="C402" s="15">
        <v>45984.0</v>
      </c>
      <c r="D402" s="181" t="s">
        <v>428</v>
      </c>
      <c r="E402" s="149">
        <v>100000.0</v>
      </c>
      <c r="F402" s="150"/>
      <c r="G402" s="89"/>
    </row>
    <row r="403" ht="14.25" customHeight="1">
      <c r="B403" s="56"/>
      <c r="C403" s="15">
        <v>45984.0</v>
      </c>
      <c r="D403" s="181" t="s">
        <v>178</v>
      </c>
      <c r="E403" s="149">
        <v>100000.0</v>
      </c>
      <c r="F403" s="150"/>
      <c r="G403" s="90" t="s">
        <v>60</v>
      </c>
    </row>
    <row r="404" ht="14.25" customHeight="1">
      <c r="B404" s="56"/>
      <c r="C404" s="15">
        <v>45985.0</v>
      </c>
      <c r="D404" s="181" t="s">
        <v>64</v>
      </c>
      <c r="E404" s="149">
        <v>50000.0</v>
      </c>
      <c r="F404" s="150"/>
      <c r="G404" s="89"/>
    </row>
    <row r="405" ht="14.25" customHeight="1">
      <c r="B405" s="56"/>
      <c r="C405" s="15">
        <v>45985.0</v>
      </c>
      <c r="D405" s="181" t="s">
        <v>391</v>
      </c>
      <c r="E405" s="149">
        <v>20000.0</v>
      </c>
      <c r="F405" s="150"/>
      <c r="G405" s="89"/>
    </row>
    <row r="406" ht="14.25" customHeight="1">
      <c r="B406" s="56"/>
      <c r="C406" s="15">
        <v>45985.0</v>
      </c>
      <c r="D406" s="181" t="s">
        <v>13</v>
      </c>
      <c r="E406" s="149">
        <v>20002.0</v>
      </c>
      <c r="F406" s="148"/>
      <c r="G406" s="90" t="s">
        <v>9</v>
      </c>
    </row>
    <row r="407" ht="14.25" customHeight="1">
      <c r="B407" s="56"/>
      <c r="C407" s="15">
        <v>45985.0</v>
      </c>
      <c r="D407" s="181" t="s">
        <v>14</v>
      </c>
      <c r="E407" s="149">
        <v>20000.0</v>
      </c>
      <c r="F407" s="148"/>
      <c r="G407" s="89"/>
    </row>
    <row r="408" ht="14.25" customHeight="1">
      <c r="B408" s="56"/>
      <c r="C408" s="15">
        <v>45985.0</v>
      </c>
      <c r="D408" s="181" t="s">
        <v>27</v>
      </c>
      <c r="E408" s="149">
        <v>50000.0</v>
      </c>
      <c r="F408" s="148"/>
      <c r="G408" s="89"/>
    </row>
    <row r="409" ht="14.25" customHeight="1">
      <c r="B409" s="56"/>
      <c r="C409" s="15">
        <v>45985.0</v>
      </c>
      <c r="D409" s="181" t="s">
        <v>241</v>
      </c>
      <c r="E409" s="149">
        <v>500000.0</v>
      </c>
      <c r="F409" s="148"/>
      <c r="G409" s="89"/>
    </row>
    <row r="410" ht="14.25" customHeight="1">
      <c r="B410" s="56"/>
      <c r="C410" s="15">
        <v>45985.0</v>
      </c>
      <c r="D410" s="181" t="s">
        <v>127</v>
      </c>
      <c r="E410" s="149">
        <v>100000.0</v>
      </c>
      <c r="F410" s="148"/>
      <c r="G410" s="89"/>
    </row>
    <row r="411" ht="14.25" customHeight="1">
      <c r="B411" s="56"/>
      <c r="C411" s="15">
        <v>45985.0</v>
      </c>
      <c r="D411" s="181" t="s">
        <v>408</v>
      </c>
      <c r="E411" s="149">
        <v>30000.0</v>
      </c>
      <c r="F411" s="148"/>
      <c r="G411" s="89"/>
    </row>
    <row r="412" ht="14.25" customHeight="1">
      <c r="B412" s="56"/>
      <c r="C412" s="15">
        <v>45985.0</v>
      </c>
      <c r="D412" s="181" t="s">
        <v>245</v>
      </c>
      <c r="E412" s="149">
        <v>100000.0</v>
      </c>
      <c r="F412" s="148"/>
      <c r="G412" s="89"/>
    </row>
    <row r="413" ht="14.25" customHeight="1">
      <c r="B413" s="56"/>
      <c r="C413" s="15">
        <v>45985.0</v>
      </c>
      <c r="D413" s="181" t="s">
        <v>253</v>
      </c>
      <c r="E413" s="149">
        <v>1.2E7</v>
      </c>
      <c r="F413" s="148"/>
      <c r="G413" s="90" t="s">
        <v>46</v>
      </c>
    </row>
    <row r="414" ht="14.25" customHeight="1">
      <c r="B414" s="56"/>
      <c r="C414" s="15">
        <v>45985.0</v>
      </c>
      <c r="D414" s="181" t="s">
        <v>340</v>
      </c>
      <c r="E414" s="149">
        <v>100000.0</v>
      </c>
      <c r="F414" s="148"/>
      <c r="G414" s="89"/>
    </row>
    <row r="415" ht="14.25" customHeight="1">
      <c r="B415" s="56"/>
      <c r="C415" s="15">
        <v>45985.0</v>
      </c>
      <c r="D415" s="181" t="s">
        <v>1075</v>
      </c>
      <c r="E415" s="149">
        <v>1000000.0</v>
      </c>
      <c r="F415" s="148"/>
      <c r="G415" s="89"/>
    </row>
    <row r="416" ht="14.25" customHeight="1">
      <c r="B416" s="56"/>
      <c r="C416" s="15">
        <v>45985.0</v>
      </c>
      <c r="D416" s="181" t="s">
        <v>115</v>
      </c>
      <c r="E416" s="149">
        <v>100000.0</v>
      </c>
      <c r="F416" s="148"/>
      <c r="G416" s="89"/>
    </row>
    <row r="417" ht="14.25" customHeight="1">
      <c r="B417" s="56"/>
      <c r="C417" s="15">
        <v>45986.0</v>
      </c>
      <c r="D417" s="181" t="s">
        <v>187</v>
      </c>
      <c r="E417" s="149">
        <v>500000.0</v>
      </c>
      <c r="F417" s="148"/>
      <c r="G417" s="89"/>
    </row>
    <row r="418" ht="14.25" customHeight="1">
      <c r="B418" s="56"/>
      <c r="C418" s="15">
        <v>45986.0</v>
      </c>
      <c r="D418" s="181" t="s">
        <v>1076</v>
      </c>
      <c r="E418" s="149">
        <v>100000.0</v>
      </c>
      <c r="F418" s="150"/>
      <c r="G418" s="89"/>
    </row>
    <row r="419" ht="14.25" customHeight="1">
      <c r="B419" s="56"/>
      <c r="C419" s="15">
        <v>45986.0</v>
      </c>
      <c r="D419" s="181" t="s">
        <v>629</v>
      </c>
      <c r="E419" s="149">
        <v>2475000.0</v>
      </c>
      <c r="F419" s="150"/>
      <c r="G419" s="90" t="s">
        <v>46</v>
      </c>
    </row>
    <row r="420" ht="14.25" customHeight="1">
      <c r="B420" s="56"/>
      <c r="C420" s="15">
        <v>45986.0</v>
      </c>
      <c r="D420" s="181" t="s">
        <v>190</v>
      </c>
      <c r="E420" s="149">
        <v>200000.0</v>
      </c>
      <c r="F420" s="150"/>
      <c r="G420" s="90" t="s">
        <v>9</v>
      </c>
    </row>
    <row r="421" ht="14.25" customHeight="1">
      <c r="B421" s="56"/>
      <c r="C421" s="15">
        <v>45986.0</v>
      </c>
      <c r="D421" s="181" t="s">
        <v>1077</v>
      </c>
      <c r="E421" s="149">
        <v>500000.0</v>
      </c>
      <c r="F421" s="150"/>
      <c r="G421" s="89"/>
    </row>
    <row r="422" ht="14.25" customHeight="1">
      <c r="B422" s="56"/>
      <c r="C422" s="15">
        <v>45986.0</v>
      </c>
      <c r="D422" s="181" t="s">
        <v>27</v>
      </c>
      <c r="E422" s="149">
        <v>50000.0</v>
      </c>
      <c r="F422" s="150"/>
      <c r="G422" s="89"/>
    </row>
    <row r="423" ht="14.25" customHeight="1">
      <c r="B423" s="56"/>
      <c r="C423" s="15">
        <v>45986.0</v>
      </c>
      <c r="D423" s="181" t="s">
        <v>13</v>
      </c>
      <c r="E423" s="149">
        <v>20002.0</v>
      </c>
      <c r="F423" s="150"/>
      <c r="G423" s="89"/>
    </row>
    <row r="424" ht="14.25" customHeight="1">
      <c r="B424" s="56"/>
      <c r="C424" s="15">
        <v>45986.0</v>
      </c>
      <c r="D424" s="181" t="s">
        <v>391</v>
      </c>
      <c r="E424" s="149">
        <v>20000.0</v>
      </c>
      <c r="F424" s="150"/>
      <c r="G424" s="89"/>
    </row>
    <row r="425" ht="14.25" customHeight="1">
      <c r="B425" s="56"/>
      <c r="C425" s="15">
        <v>45986.0</v>
      </c>
      <c r="D425" s="181" t="s">
        <v>273</v>
      </c>
      <c r="E425" s="149">
        <v>500000.0</v>
      </c>
      <c r="F425" s="150"/>
      <c r="G425" s="89"/>
    </row>
    <row r="426" ht="14.25" customHeight="1">
      <c r="B426" s="56"/>
      <c r="C426" s="15">
        <v>45986.0</v>
      </c>
      <c r="D426" s="181" t="s">
        <v>243</v>
      </c>
      <c r="E426" s="149">
        <v>50000.0</v>
      </c>
      <c r="F426" s="150"/>
      <c r="G426" s="90" t="s">
        <v>9</v>
      </c>
    </row>
    <row r="427" ht="14.25" customHeight="1">
      <c r="B427" s="56"/>
      <c r="C427" s="15">
        <v>45986.0</v>
      </c>
      <c r="D427" s="181" t="s">
        <v>431</v>
      </c>
      <c r="E427" s="149">
        <v>2.5E7</v>
      </c>
      <c r="F427" s="150"/>
      <c r="G427" s="90" t="s">
        <v>798</v>
      </c>
    </row>
    <row r="428" ht="14.25" customHeight="1">
      <c r="B428" s="56"/>
      <c r="C428" s="15">
        <v>45986.0</v>
      </c>
      <c r="D428" s="181" t="s">
        <v>274</v>
      </c>
      <c r="E428" s="149">
        <v>100000.0</v>
      </c>
      <c r="F428" s="150"/>
      <c r="G428" s="90" t="s">
        <v>9</v>
      </c>
    </row>
    <row r="429" ht="14.25" customHeight="1">
      <c r="B429" s="56"/>
      <c r="C429" s="15">
        <v>45986.0</v>
      </c>
      <c r="D429" s="181" t="s">
        <v>797</v>
      </c>
      <c r="E429" s="148"/>
      <c r="F429" s="149">
        <v>9000000.0</v>
      </c>
      <c r="G429" s="89"/>
    </row>
    <row r="430" ht="14.25" customHeight="1">
      <c r="B430" s="56"/>
      <c r="C430" s="15">
        <v>45986.0</v>
      </c>
      <c r="D430" s="181" t="s">
        <v>15</v>
      </c>
      <c r="E430" s="149">
        <v>350000.0</v>
      </c>
      <c r="F430" s="150"/>
      <c r="G430" s="89"/>
    </row>
    <row r="431" ht="14.25" customHeight="1">
      <c r="B431" s="56"/>
      <c r="C431" s="15">
        <v>45986.0</v>
      </c>
      <c r="D431" s="181" t="s">
        <v>558</v>
      </c>
      <c r="E431" s="149">
        <v>200000.0</v>
      </c>
      <c r="F431" s="150"/>
      <c r="G431" s="89"/>
    </row>
    <row r="432" ht="14.25" customHeight="1">
      <c r="B432" s="56"/>
      <c r="C432" s="15">
        <v>45986.0</v>
      </c>
      <c r="D432" s="181" t="s">
        <v>301</v>
      </c>
      <c r="E432" s="149">
        <v>100000.0</v>
      </c>
      <c r="F432" s="150"/>
      <c r="G432" s="89"/>
    </row>
    <row r="433" ht="14.25" customHeight="1">
      <c r="B433" s="56"/>
      <c r="C433" s="15">
        <v>45987.0</v>
      </c>
      <c r="D433" s="181" t="s">
        <v>1078</v>
      </c>
      <c r="E433" s="149">
        <v>60000.0</v>
      </c>
      <c r="F433" s="150"/>
      <c r="G433" s="89"/>
    </row>
    <row r="434" ht="14.25" customHeight="1">
      <c r="B434" s="56"/>
      <c r="C434" s="15">
        <v>45987.0</v>
      </c>
      <c r="D434" s="181" t="s">
        <v>187</v>
      </c>
      <c r="E434" s="149">
        <v>500000.0</v>
      </c>
      <c r="F434" s="150"/>
      <c r="G434" s="89"/>
    </row>
    <row r="435" ht="14.25" customHeight="1">
      <c r="B435" s="56"/>
      <c r="C435" s="15">
        <v>45987.0</v>
      </c>
      <c r="D435" s="181" t="s">
        <v>391</v>
      </c>
      <c r="E435" s="149">
        <v>20000.0</v>
      </c>
      <c r="F435" s="150"/>
      <c r="G435" s="90" t="s">
        <v>9</v>
      </c>
    </row>
    <row r="436" ht="14.25" customHeight="1">
      <c r="B436" s="56"/>
      <c r="C436" s="15">
        <v>45987.0</v>
      </c>
      <c r="D436" s="181" t="s">
        <v>13</v>
      </c>
      <c r="E436" s="149">
        <v>20002.0</v>
      </c>
      <c r="F436" s="150"/>
      <c r="G436" s="89"/>
    </row>
    <row r="437" ht="14.25" customHeight="1">
      <c r="B437" s="56"/>
      <c r="C437" s="15">
        <v>45987.0</v>
      </c>
      <c r="D437" s="181" t="s">
        <v>27</v>
      </c>
      <c r="E437" s="149">
        <v>50000.0</v>
      </c>
      <c r="F437" s="150"/>
      <c r="G437" s="89"/>
    </row>
    <row r="438" ht="14.25" customHeight="1">
      <c r="B438" s="56"/>
      <c r="C438" s="15">
        <v>45987.0</v>
      </c>
      <c r="D438" s="181" t="s">
        <v>408</v>
      </c>
      <c r="E438" s="149">
        <v>30000.0</v>
      </c>
      <c r="F438" s="150"/>
      <c r="G438" s="89"/>
    </row>
    <row r="439" ht="14.25" customHeight="1">
      <c r="B439" s="56"/>
      <c r="C439" s="15">
        <v>45987.0</v>
      </c>
      <c r="D439" s="181" t="s">
        <v>322</v>
      </c>
      <c r="E439" s="149">
        <v>500000.0</v>
      </c>
      <c r="F439" s="150"/>
      <c r="G439" s="89"/>
    </row>
    <row r="440" ht="14.25" customHeight="1">
      <c r="B440" s="56"/>
      <c r="C440" s="15">
        <v>45987.0</v>
      </c>
      <c r="D440" s="181" t="s">
        <v>1079</v>
      </c>
      <c r="E440" s="148"/>
      <c r="F440" s="149">
        <v>2.3184348E7</v>
      </c>
      <c r="G440" s="89"/>
    </row>
    <row r="441" ht="14.25" customHeight="1">
      <c r="B441" s="56"/>
      <c r="C441" s="15">
        <v>45987.0</v>
      </c>
      <c r="D441" s="181" t="s">
        <v>811</v>
      </c>
      <c r="E441" s="148"/>
      <c r="F441" s="149">
        <v>35000.0</v>
      </c>
      <c r="G441" s="89"/>
    </row>
    <row r="442" ht="14.25" customHeight="1">
      <c r="B442" s="56"/>
      <c r="C442" s="15">
        <v>45987.0</v>
      </c>
      <c r="D442" s="181" t="s">
        <v>811</v>
      </c>
      <c r="E442" s="148"/>
      <c r="F442" s="149">
        <v>579609.0</v>
      </c>
      <c r="G442" s="89"/>
    </row>
    <row r="443" ht="14.25" customHeight="1">
      <c r="B443" s="56"/>
      <c r="C443" s="15">
        <v>45987.0</v>
      </c>
      <c r="D443" s="181" t="s">
        <v>811</v>
      </c>
      <c r="E443" s="148"/>
      <c r="F443" s="149">
        <v>30000.0</v>
      </c>
      <c r="G443" s="89"/>
    </row>
    <row r="444" ht="14.25" customHeight="1">
      <c r="B444" s="56"/>
      <c r="C444" s="15">
        <v>45987.0</v>
      </c>
      <c r="D444" s="181" t="s">
        <v>1080</v>
      </c>
      <c r="E444" s="149">
        <v>25000.0</v>
      </c>
      <c r="F444" s="150"/>
      <c r="G444" s="89"/>
    </row>
    <row r="445" ht="14.25" customHeight="1">
      <c r="B445" s="56"/>
      <c r="C445" s="15">
        <v>45987.0</v>
      </c>
      <c r="D445" s="181" t="s">
        <v>8</v>
      </c>
      <c r="E445" s="149">
        <v>100000.0</v>
      </c>
      <c r="F445" s="150"/>
      <c r="G445" s="89"/>
    </row>
    <row r="446" ht="14.25" customHeight="1">
      <c r="B446" s="56"/>
      <c r="C446" s="15">
        <v>45987.0</v>
      </c>
      <c r="D446" s="181" t="s">
        <v>262</v>
      </c>
      <c r="E446" s="149">
        <v>150000.0</v>
      </c>
      <c r="F446" s="150"/>
      <c r="G446" s="89"/>
    </row>
    <row r="447" ht="14.25" customHeight="1">
      <c r="B447" s="56"/>
      <c r="C447" s="15">
        <v>45987.0</v>
      </c>
      <c r="D447" s="181" t="s">
        <v>100</v>
      </c>
      <c r="E447" s="149">
        <v>250000.0</v>
      </c>
      <c r="F447" s="150"/>
      <c r="G447" s="90" t="s">
        <v>9</v>
      </c>
    </row>
    <row r="448" ht="14.25" customHeight="1">
      <c r="B448" s="56"/>
      <c r="C448" s="15">
        <v>45987.0</v>
      </c>
      <c r="D448" s="181" t="s">
        <v>913</v>
      </c>
      <c r="E448" s="149">
        <v>400000.0</v>
      </c>
      <c r="F448" s="150"/>
      <c r="G448" s="89"/>
    </row>
    <row r="449" ht="14.25" customHeight="1">
      <c r="B449" s="56"/>
      <c r="C449" s="15">
        <v>45987.0</v>
      </c>
      <c r="D449" s="181" t="s">
        <v>204</v>
      </c>
      <c r="E449" s="149">
        <v>400000.0</v>
      </c>
      <c r="F449" s="150"/>
      <c r="G449" s="90" t="s">
        <v>9</v>
      </c>
    </row>
    <row r="450" ht="14.25" customHeight="1">
      <c r="B450" s="56"/>
      <c r="C450" s="15">
        <v>45988.0</v>
      </c>
      <c r="D450" s="181" t="s">
        <v>13</v>
      </c>
      <c r="E450" s="149">
        <v>20002.0</v>
      </c>
      <c r="F450" s="150"/>
      <c r="G450" s="89"/>
    </row>
    <row r="451" ht="14.25" customHeight="1">
      <c r="B451" s="56"/>
      <c r="C451" s="15">
        <v>45988.0</v>
      </c>
      <c r="D451" s="181" t="s">
        <v>391</v>
      </c>
      <c r="E451" s="149">
        <v>20000.0</v>
      </c>
      <c r="F451" s="150"/>
      <c r="G451" s="89"/>
    </row>
    <row r="452" ht="14.25" customHeight="1">
      <c r="B452" s="56"/>
      <c r="C452" s="15">
        <v>45988.0</v>
      </c>
      <c r="D452" s="181" t="s">
        <v>1081</v>
      </c>
      <c r="E452" s="149">
        <v>100000.0</v>
      </c>
      <c r="F452" s="150"/>
      <c r="G452" s="89"/>
    </row>
    <row r="453" ht="14.25" customHeight="1">
      <c r="B453" s="56"/>
      <c r="C453" s="15">
        <v>45988.0</v>
      </c>
      <c r="D453" s="181" t="s">
        <v>162</v>
      </c>
      <c r="E453" s="149">
        <v>50000.0</v>
      </c>
      <c r="F453" s="150"/>
      <c r="G453" s="90" t="s">
        <v>9</v>
      </c>
    </row>
    <row r="454" ht="14.25" customHeight="1">
      <c r="B454" s="56"/>
      <c r="C454" s="15">
        <v>45988.0</v>
      </c>
      <c r="D454" s="181" t="s">
        <v>172</v>
      </c>
      <c r="E454" s="149">
        <v>120000.0</v>
      </c>
      <c r="F454" s="150"/>
      <c r="G454" s="89"/>
    </row>
    <row r="455" ht="14.25" customHeight="1">
      <c r="B455" s="56"/>
      <c r="C455" s="15">
        <v>45988.0</v>
      </c>
      <c r="D455" s="181" t="s">
        <v>27</v>
      </c>
      <c r="E455" s="149">
        <v>100000.0</v>
      </c>
      <c r="F455" s="150"/>
      <c r="G455" s="89"/>
    </row>
    <row r="456" ht="14.25" customHeight="1">
      <c r="B456" s="56"/>
      <c r="C456" s="15">
        <v>45988.0</v>
      </c>
      <c r="D456" s="181" t="s">
        <v>797</v>
      </c>
      <c r="E456" s="148"/>
      <c r="F456" s="149">
        <v>9000000.0</v>
      </c>
      <c r="G456" s="89"/>
    </row>
    <row r="457" ht="14.25" customHeight="1">
      <c r="B457" s="56"/>
      <c r="C457" s="15">
        <v>45988.0</v>
      </c>
      <c r="D457" s="181" t="s">
        <v>432</v>
      </c>
      <c r="E457" s="149">
        <v>5000000.0</v>
      </c>
      <c r="F457" s="150"/>
      <c r="G457" s="89"/>
    </row>
    <row r="458" ht="14.25" customHeight="1">
      <c r="B458" s="56"/>
      <c r="C458" s="15">
        <v>45988.0</v>
      </c>
      <c r="D458" s="181" t="s">
        <v>10</v>
      </c>
      <c r="E458" s="149">
        <v>100000.0</v>
      </c>
      <c r="F458" s="150"/>
      <c r="G458" s="89"/>
    </row>
    <row r="459" ht="14.25" customHeight="1">
      <c r="B459" s="56"/>
      <c r="C459" s="15">
        <v>45988.0</v>
      </c>
      <c r="D459" s="181" t="s">
        <v>408</v>
      </c>
      <c r="E459" s="149">
        <v>30000.0</v>
      </c>
      <c r="F459" s="150"/>
      <c r="G459" s="89"/>
    </row>
    <row r="460" ht="14.25" customHeight="1">
      <c r="B460" s="56"/>
      <c r="C460" s="15">
        <v>45988.0</v>
      </c>
      <c r="D460" s="181" t="s">
        <v>1082</v>
      </c>
      <c r="E460" s="149">
        <v>200000.0</v>
      </c>
      <c r="F460" s="150"/>
      <c r="G460" s="89"/>
    </row>
    <row r="461" ht="14.25" customHeight="1">
      <c r="B461" s="56"/>
      <c r="C461" s="15">
        <v>45989.0</v>
      </c>
      <c r="D461" s="181" t="s">
        <v>234</v>
      </c>
      <c r="E461" s="149">
        <v>200000.0</v>
      </c>
      <c r="F461" s="150"/>
      <c r="G461" s="89"/>
    </row>
    <row r="462" ht="14.25" customHeight="1">
      <c r="B462" s="56"/>
      <c r="C462" s="15">
        <v>45989.0</v>
      </c>
      <c r="D462" s="181" t="s">
        <v>250</v>
      </c>
      <c r="E462" s="149">
        <v>100505.0</v>
      </c>
      <c r="F462" s="150"/>
      <c r="G462" s="89"/>
    </row>
    <row r="463" ht="14.25" customHeight="1">
      <c r="B463" s="56"/>
      <c r="C463" s="15">
        <v>45989.0</v>
      </c>
      <c r="D463" s="181" t="s">
        <v>391</v>
      </c>
      <c r="E463" s="149">
        <v>20000.0</v>
      </c>
      <c r="F463" s="150"/>
      <c r="G463" s="89"/>
    </row>
    <row r="464" ht="14.25" customHeight="1">
      <c r="B464" s="56"/>
      <c r="C464" s="15">
        <v>45989.0</v>
      </c>
      <c r="D464" s="181" t="s">
        <v>391</v>
      </c>
      <c r="E464" s="149">
        <v>100505.0</v>
      </c>
      <c r="F464" s="150"/>
      <c r="G464" s="89"/>
    </row>
    <row r="465" ht="14.25" customHeight="1">
      <c r="B465" s="56"/>
      <c r="C465" s="15">
        <v>45989.0</v>
      </c>
      <c r="D465" s="181" t="s">
        <v>356</v>
      </c>
      <c r="E465" s="149">
        <v>50505.0</v>
      </c>
      <c r="F465" s="150"/>
      <c r="G465" s="90" t="s">
        <v>9</v>
      </c>
    </row>
    <row r="466" ht="14.25" customHeight="1">
      <c r="B466" s="56"/>
      <c r="C466" s="15">
        <v>45989.0</v>
      </c>
      <c r="D466" s="181" t="s">
        <v>13</v>
      </c>
      <c r="E466" s="149">
        <v>20002.0</v>
      </c>
      <c r="F466" s="150"/>
      <c r="G466" s="90" t="s">
        <v>9</v>
      </c>
    </row>
    <row r="467" ht="14.25" customHeight="1">
      <c r="B467" s="56"/>
      <c r="C467" s="15">
        <v>45989.0</v>
      </c>
      <c r="D467" s="181" t="s">
        <v>13</v>
      </c>
      <c r="E467" s="149">
        <v>100505.0</v>
      </c>
      <c r="F467" s="150"/>
      <c r="G467" s="90" t="s">
        <v>1083</v>
      </c>
    </row>
    <row r="468" ht="14.25" customHeight="1">
      <c r="B468" s="56"/>
      <c r="C468" s="15">
        <v>45989.0</v>
      </c>
      <c r="D468" s="181" t="s">
        <v>216</v>
      </c>
      <c r="E468" s="149">
        <v>300505.0</v>
      </c>
      <c r="F468" s="150"/>
      <c r="G468" s="89"/>
    </row>
    <row r="469" ht="14.25" customHeight="1">
      <c r="B469" s="56"/>
      <c r="C469" s="15">
        <v>45989.0</v>
      </c>
      <c r="D469" s="181" t="s">
        <v>388</v>
      </c>
      <c r="E469" s="149">
        <v>1000505.0</v>
      </c>
      <c r="F469" s="150"/>
      <c r="G469" s="89"/>
    </row>
    <row r="470" ht="14.25" customHeight="1">
      <c r="B470" s="56"/>
      <c r="C470" s="15">
        <v>45989.0</v>
      </c>
      <c r="D470" s="181" t="s">
        <v>85</v>
      </c>
      <c r="E470" s="149">
        <v>600000.0</v>
      </c>
      <c r="F470" s="150"/>
      <c r="G470" s="89"/>
    </row>
    <row r="471" ht="14.25" customHeight="1">
      <c r="B471" s="56"/>
      <c r="C471" s="15">
        <v>45989.0</v>
      </c>
      <c r="D471" s="181" t="s">
        <v>58</v>
      </c>
      <c r="E471" s="149">
        <v>127605.0</v>
      </c>
      <c r="F471" s="150"/>
      <c r="G471" s="89"/>
    </row>
    <row r="472" ht="14.25" customHeight="1">
      <c r="B472" s="56"/>
      <c r="C472" s="15">
        <v>45989.0</v>
      </c>
      <c r="D472" s="181" t="s">
        <v>1078</v>
      </c>
      <c r="E472" s="149">
        <v>40000.0</v>
      </c>
      <c r="F472" s="150"/>
      <c r="G472" s="89"/>
    </row>
    <row r="473" ht="14.25" customHeight="1">
      <c r="B473" s="56"/>
      <c r="C473" s="15">
        <v>45989.0</v>
      </c>
      <c r="D473" s="181" t="s">
        <v>192</v>
      </c>
      <c r="E473" s="149">
        <v>500505.0</v>
      </c>
      <c r="F473" s="150"/>
      <c r="G473" s="89"/>
    </row>
    <row r="474" ht="14.25" customHeight="1">
      <c r="B474" s="56"/>
      <c r="C474" s="15">
        <v>45989.0</v>
      </c>
      <c r="D474" s="181" t="s">
        <v>189</v>
      </c>
      <c r="E474" s="149">
        <v>100000.0</v>
      </c>
      <c r="F474" s="150"/>
      <c r="G474" s="90" t="s">
        <v>9</v>
      </c>
    </row>
    <row r="475" ht="14.25" customHeight="1">
      <c r="B475" s="56"/>
      <c r="C475" s="15">
        <v>45989.0</v>
      </c>
      <c r="D475" s="181" t="s">
        <v>55</v>
      </c>
      <c r="E475" s="149">
        <v>25000.0</v>
      </c>
      <c r="F475" s="150"/>
      <c r="G475" s="89"/>
    </row>
    <row r="476" ht="14.25" customHeight="1">
      <c r="B476" s="56"/>
      <c r="C476" s="15">
        <v>45989.0</v>
      </c>
      <c r="D476" s="181" t="s">
        <v>27</v>
      </c>
      <c r="E476" s="149">
        <v>50000.0</v>
      </c>
      <c r="F476" s="150"/>
      <c r="G476" s="89"/>
    </row>
    <row r="477" ht="14.25" customHeight="1">
      <c r="B477" s="56"/>
      <c r="C477" s="15">
        <v>45989.0</v>
      </c>
      <c r="D477" s="181" t="s">
        <v>23</v>
      </c>
      <c r="E477" s="149">
        <v>500000.0</v>
      </c>
      <c r="F477" s="150"/>
      <c r="G477" s="89"/>
    </row>
    <row r="478" ht="14.25" customHeight="1">
      <c r="B478" s="56"/>
      <c r="C478" s="15">
        <v>45989.0</v>
      </c>
      <c r="D478" s="181" t="s">
        <v>57</v>
      </c>
      <c r="E478" s="149">
        <v>100000.0</v>
      </c>
      <c r="F478" s="150"/>
      <c r="G478" s="89"/>
    </row>
    <row r="479" ht="14.25" customHeight="1">
      <c r="B479" s="56"/>
      <c r="C479" s="15">
        <v>45989.0</v>
      </c>
      <c r="D479" s="181" t="s">
        <v>246</v>
      </c>
      <c r="E479" s="149">
        <v>200000.0</v>
      </c>
      <c r="F479" s="150"/>
      <c r="G479" s="89"/>
    </row>
    <row r="480" ht="14.25" customHeight="1">
      <c r="B480" s="56"/>
      <c r="C480" s="15">
        <v>45989.0</v>
      </c>
      <c r="D480" s="181" t="s">
        <v>1084</v>
      </c>
      <c r="E480" s="149">
        <v>100000.0</v>
      </c>
      <c r="F480" s="150"/>
      <c r="G480" s="89"/>
    </row>
    <row r="481" ht="14.25" customHeight="1">
      <c r="B481" s="56"/>
      <c r="C481" s="15">
        <v>45989.0</v>
      </c>
      <c r="D481" s="181" t="s">
        <v>408</v>
      </c>
      <c r="E481" s="149">
        <v>35000.0</v>
      </c>
      <c r="F481" s="150"/>
      <c r="G481" s="89"/>
    </row>
    <row r="482" ht="14.25" customHeight="1">
      <c r="B482" s="56"/>
      <c r="C482" s="15">
        <v>45990.0</v>
      </c>
      <c r="D482" s="181" t="s">
        <v>98</v>
      </c>
      <c r="E482" s="149">
        <v>500505.0</v>
      </c>
      <c r="F482" s="150"/>
      <c r="G482" s="89"/>
    </row>
    <row r="483" ht="14.25" customHeight="1">
      <c r="B483" s="56"/>
      <c r="C483" s="15">
        <v>45990.0</v>
      </c>
      <c r="D483" s="181" t="s">
        <v>1085</v>
      </c>
      <c r="E483" s="149">
        <v>300505.0</v>
      </c>
      <c r="F483" s="150"/>
      <c r="G483" s="89"/>
    </row>
    <row r="484" ht="14.25" customHeight="1">
      <c r="B484" s="56"/>
      <c r="C484" s="15">
        <v>45990.0</v>
      </c>
      <c r="D484" s="181" t="s">
        <v>522</v>
      </c>
      <c r="E484" s="149">
        <v>250505.0</v>
      </c>
      <c r="F484" s="150"/>
      <c r="G484" s="89"/>
    </row>
    <row r="485" ht="14.25" customHeight="1">
      <c r="B485" s="56"/>
      <c r="C485" s="15">
        <v>45990.0</v>
      </c>
      <c r="D485" s="29" t="s">
        <v>118</v>
      </c>
      <c r="E485" s="149">
        <v>500505.0</v>
      </c>
      <c r="F485" s="150"/>
      <c r="G485" s="89"/>
    </row>
    <row r="486" ht="14.25" customHeight="1">
      <c r="B486" s="56"/>
      <c r="C486" s="15">
        <v>45990.0</v>
      </c>
      <c r="D486" s="29" t="s">
        <v>1086</v>
      </c>
      <c r="E486" s="149">
        <v>100005.0</v>
      </c>
      <c r="F486" s="150"/>
      <c r="G486" s="89"/>
    </row>
    <row r="487" ht="14.25" customHeight="1">
      <c r="B487" s="56"/>
      <c r="C487" s="15">
        <v>45990.0</v>
      </c>
      <c r="D487" s="29" t="s">
        <v>228</v>
      </c>
      <c r="E487" s="149">
        <v>100505.0</v>
      </c>
      <c r="F487" s="150"/>
      <c r="G487" s="89"/>
    </row>
    <row r="488" ht="14.25" customHeight="1">
      <c r="B488" s="56"/>
      <c r="C488" s="15">
        <v>45990.0</v>
      </c>
      <c r="D488" s="29" t="s">
        <v>1087</v>
      </c>
      <c r="E488" s="149">
        <v>200505.0</v>
      </c>
      <c r="F488" s="150"/>
      <c r="G488" s="90" t="s">
        <v>1088</v>
      </c>
    </row>
    <row r="489" ht="14.25" customHeight="1">
      <c r="B489" s="56"/>
      <c r="C489" s="15">
        <v>45990.0</v>
      </c>
      <c r="D489" s="29" t="s">
        <v>27</v>
      </c>
      <c r="E489" s="149">
        <v>100000.0</v>
      </c>
      <c r="F489" s="150"/>
      <c r="G489" s="89"/>
    </row>
    <row r="490" ht="14.25" customHeight="1">
      <c r="B490" s="56"/>
      <c r="C490" s="15">
        <v>45990.0</v>
      </c>
      <c r="D490" s="29" t="s">
        <v>1089</v>
      </c>
      <c r="E490" s="149">
        <v>10000.0</v>
      </c>
      <c r="F490" s="150"/>
      <c r="G490" s="89"/>
    </row>
    <row r="491" ht="14.25" customHeight="1">
      <c r="B491" s="56"/>
      <c r="C491" s="15">
        <v>45990.0</v>
      </c>
      <c r="D491" s="29" t="s">
        <v>1090</v>
      </c>
      <c r="E491" s="149">
        <v>100000.0</v>
      </c>
      <c r="F491" s="150"/>
      <c r="G491" s="89"/>
    </row>
    <row r="492" ht="14.25" customHeight="1">
      <c r="B492" s="56"/>
      <c r="C492" s="15">
        <v>45990.0</v>
      </c>
      <c r="D492" s="29" t="s">
        <v>1091</v>
      </c>
      <c r="E492" s="149">
        <v>250505.0</v>
      </c>
      <c r="F492" s="150"/>
      <c r="G492" s="90" t="s">
        <v>1083</v>
      </c>
    </row>
    <row r="493" ht="14.25" customHeight="1">
      <c r="B493" s="56"/>
      <c r="C493" s="15">
        <v>45990.0</v>
      </c>
      <c r="D493" s="29" t="s">
        <v>178</v>
      </c>
      <c r="E493" s="149">
        <v>100000.0</v>
      </c>
      <c r="F493" s="150"/>
      <c r="G493" s="90" t="s">
        <v>1083</v>
      </c>
    </row>
    <row r="494" ht="14.25" customHeight="1">
      <c r="B494" s="56"/>
      <c r="C494" s="15">
        <v>45990.0</v>
      </c>
      <c r="D494" s="29" t="s">
        <v>283</v>
      </c>
      <c r="E494" s="149">
        <v>500505.0</v>
      </c>
      <c r="F494" s="150"/>
      <c r="G494" s="90" t="s">
        <v>1083</v>
      </c>
    </row>
    <row r="495" ht="14.25" customHeight="1">
      <c r="B495" s="56"/>
      <c r="C495" s="15">
        <v>45990.0</v>
      </c>
      <c r="D495" s="29" t="s">
        <v>65</v>
      </c>
      <c r="E495" s="149">
        <v>100505.0</v>
      </c>
      <c r="F495" s="150"/>
      <c r="G495" s="89"/>
    </row>
    <row r="496" ht="14.25" customHeight="1">
      <c r="B496" s="56"/>
      <c r="C496" s="15">
        <v>45990.0</v>
      </c>
      <c r="D496" s="29" t="s">
        <v>262</v>
      </c>
      <c r="E496" s="149">
        <v>100000.0</v>
      </c>
      <c r="F496" s="150"/>
      <c r="G496" s="89"/>
    </row>
    <row r="497" ht="14.25" customHeight="1">
      <c r="B497" s="56"/>
      <c r="C497" s="15">
        <v>45990.0</v>
      </c>
      <c r="D497" s="29" t="s">
        <v>166</v>
      </c>
      <c r="E497" s="149">
        <v>1000505.0</v>
      </c>
      <c r="F497" s="150"/>
      <c r="G497" s="90" t="s">
        <v>1083</v>
      </c>
    </row>
    <row r="498" ht="14.25" customHeight="1">
      <c r="B498" s="56"/>
      <c r="C498" s="15">
        <v>45990.0</v>
      </c>
      <c r="D498" s="29" t="s">
        <v>1092</v>
      </c>
      <c r="E498" s="149">
        <v>100505.0</v>
      </c>
      <c r="F498" s="150"/>
      <c r="G498" s="90" t="s">
        <v>1083</v>
      </c>
    </row>
    <row r="499" ht="14.25" customHeight="1">
      <c r="B499" s="56"/>
      <c r="C499" s="15">
        <v>45990.0</v>
      </c>
      <c r="D499" s="29" t="s">
        <v>709</v>
      </c>
      <c r="E499" s="149">
        <v>2000505.0</v>
      </c>
      <c r="F499" s="150"/>
      <c r="G499" s="90" t="s">
        <v>1083</v>
      </c>
    </row>
    <row r="500" ht="14.25" customHeight="1">
      <c r="B500" s="56"/>
      <c r="C500" s="15">
        <v>45990.0</v>
      </c>
      <c r="D500" s="29" t="s">
        <v>1093</v>
      </c>
      <c r="E500" s="149">
        <v>300505.0</v>
      </c>
      <c r="F500" s="150"/>
      <c r="G500" s="90" t="s">
        <v>1083</v>
      </c>
    </row>
    <row r="501" ht="14.25" customHeight="1">
      <c r="B501" s="56"/>
      <c r="C501" s="15">
        <v>45990.0</v>
      </c>
      <c r="D501" s="29" t="s">
        <v>41</v>
      </c>
      <c r="E501" s="149">
        <v>50505.0</v>
      </c>
      <c r="F501" s="150"/>
      <c r="G501" s="89"/>
    </row>
    <row r="502" ht="14.25" customHeight="1">
      <c r="B502" s="56"/>
      <c r="C502" s="15">
        <v>45990.0</v>
      </c>
      <c r="D502" s="29" t="s">
        <v>352</v>
      </c>
      <c r="E502" s="149">
        <v>2000505.0</v>
      </c>
      <c r="F502" s="150"/>
      <c r="G502" s="89"/>
    </row>
    <row r="503" ht="14.25" customHeight="1">
      <c r="B503" s="56"/>
      <c r="C503" s="15">
        <v>45990.0</v>
      </c>
      <c r="D503" s="29" t="s">
        <v>41</v>
      </c>
      <c r="E503" s="149">
        <v>300000.0</v>
      </c>
      <c r="F503" s="150"/>
      <c r="G503" s="89"/>
    </row>
    <row r="504" ht="14.25" customHeight="1">
      <c r="B504" s="56"/>
      <c r="C504" s="15">
        <v>45990.0</v>
      </c>
      <c r="D504" s="29" t="s">
        <v>198</v>
      </c>
      <c r="E504" s="149">
        <v>1000505.0</v>
      </c>
      <c r="F504" s="150"/>
      <c r="G504" s="89"/>
    </row>
    <row r="505" ht="14.25" customHeight="1">
      <c r="B505" s="56"/>
      <c r="C505" s="15">
        <v>45990.0</v>
      </c>
      <c r="D505" s="29" t="s">
        <v>1094</v>
      </c>
      <c r="E505" s="149">
        <v>500505.0</v>
      </c>
      <c r="F505" s="150"/>
      <c r="G505" s="89"/>
    </row>
    <row r="506" ht="14.25" customHeight="1">
      <c r="B506" s="56"/>
      <c r="C506" s="15">
        <v>45990.0</v>
      </c>
      <c r="D506" s="29" t="s">
        <v>322</v>
      </c>
      <c r="E506" s="149">
        <v>200505.0</v>
      </c>
      <c r="F506" s="150"/>
      <c r="G506" s="90" t="s">
        <v>1083</v>
      </c>
    </row>
    <row r="507" ht="14.25" customHeight="1">
      <c r="B507" s="56"/>
      <c r="C507" s="15">
        <v>45990.0</v>
      </c>
      <c r="D507" s="29" t="s">
        <v>203</v>
      </c>
      <c r="E507" s="149">
        <v>100505.0</v>
      </c>
      <c r="F507" s="150"/>
      <c r="G507" s="89"/>
    </row>
    <row r="508" ht="14.25" customHeight="1">
      <c r="B508" s="56"/>
      <c r="C508" s="15">
        <v>45990.0</v>
      </c>
      <c r="D508" s="29" t="s">
        <v>414</v>
      </c>
      <c r="E508" s="149">
        <v>1000505.0</v>
      </c>
      <c r="F508" s="150"/>
      <c r="G508" s="89"/>
    </row>
    <row r="509" ht="14.25" customHeight="1">
      <c r="B509" s="56"/>
      <c r="C509" s="15">
        <v>45990.0</v>
      </c>
      <c r="D509" s="29" t="s">
        <v>1095</v>
      </c>
      <c r="E509" s="149">
        <v>500505.0</v>
      </c>
      <c r="F509" s="159"/>
      <c r="G509" s="90" t="s">
        <v>1083</v>
      </c>
    </row>
    <row r="510" ht="14.25" customHeight="1">
      <c r="B510" s="56"/>
      <c r="C510" s="15">
        <v>45990.0</v>
      </c>
      <c r="D510" s="29" t="s">
        <v>1096</v>
      </c>
      <c r="E510" s="153">
        <v>100000.0</v>
      </c>
      <c r="F510" s="154"/>
      <c r="G510" s="89"/>
    </row>
    <row r="511" ht="14.25" customHeight="1">
      <c r="B511" s="56"/>
      <c r="C511" s="15">
        <v>45990.0</v>
      </c>
      <c r="D511" s="29" t="s">
        <v>411</v>
      </c>
      <c r="E511" s="155">
        <v>100505.0</v>
      </c>
      <c r="F511" s="154"/>
      <c r="G511" s="89"/>
    </row>
    <row r="512" ht="14.25" customHeight="1">
      <c r="B512" s="56"/>
      <c r="C512" s="15">
        <v>45990.0</v>
      </c>
      <c r="D512" s="29" t="s">
        <v>37</v>
      </c>
      <c r="E512" s="149">
        <v>1000505.0</v>
      </c>
      <c r="F512" s="150"/>
      <c r="G512" s="90" t="s">
        <v>1083</v>
      </c>
    </row>
    <row r="513" ht="14.25" customHeight="1">
      <c r="B513" s="56"/>
      <c r="C513" s="15">
        <v>45990.0</v>
      </c>
      <c r="D513" s="29" t="s">
        <v>1097</v>
      </c>
      <c r="E513" s="149">
        <v>100505.0</v>
      </c>
      <c r="F513" s="150"/>
      <c r="G513" s="90" t="s">
        <v>1083</v>
      </c>
    </row>
    <row r="514" ht="14.25" customHeight="1">
      <c r="B514" s="56"/>
      <c r="C514" s="15">
        <v>45990.0</v>
      </c>
      <c r="D514" s="29" t="s">
        <v>1098</v>
      </c>
      <c r="E514" s="149">
        <v>100505.0</v>
      </c>
      <c r="F514" s="150"/>
      <c r="G514" s="89"/>
    </row>
    <row r="515" ht="14.25" customHeight="1">
      <c r="B515" s="56"/>
      <c r="C515" s="15">
        <v>45990.0</v>
      </c>
      <c r="D515" s="29" t="s">
        <v>127</v>
      </c>
      <c r="E515" s="149">
        <v>100505.0</v>
      </c>
      <c r="F515" s="150"/>
      <c r="G515" s="89"/>
    </row>
    <row r="516" ht="14.25" customHeight="1">
      <c r="B516" s="56"/>
      <c r="C516" s="15">
        <v>45990.0</v>
      </c>
      <c r="D516" s="29" t="s">
        <v>786</v>
      </c>
      <c r="E516" s="149">
        <v>50505.0</v>
      </c>
      <c r="F516" s="150"/>
      <c r="G516" s="90" t="s">
        <v>1083</v>
      </c>
    </row>
    <row r="517" ht="14.25" customHeight="1">
      <c r="B517" s="56"/>
      <c r="C517" s="15">
        <v>45990.0</v>
      </c>
      <c r="D517" s="29" t="s">
        <v>1099</v>
      </c>
      <c r="E517" s="149">
        <v>30505.0</v>
      </c>
      <c r="F517" s="150"/>
      <c r="G517" s="90" t="s">
        <v>1100</v>
      </c>
    </row>
    <row r="518" ht="14.25" customHeight="1">
      <c r="B518" s="56"/>
      <c r="C518" s="15">
        <v>45990.0</v>
      </c>
      <c r="D518" s="29" t="s">
        <v>857</v>
      </c>
      <c r="E518" s="149">
        <v>20505.0</v>
      </c>
      <c r="F518" s="150"/>
      <c r="G518" s="90" t="s">
        <v>1083</v>
      </c>
    </row>
    <row r="519" ht="14.25" customHeight="1">
      <c r="B519" s="56"/>
      <c r="C519" s="15">
        <v>45990.0</v>
      </c>
      <c r="D519" s="29" t="s">
        <v>1069</v>
      </c>
      <c r="E519" s="149">
        <v>500505.0</v>
      </c>
      <c r="F519" s="150"/>
      <c r="G519" s="90" t="s">
        <v>1083</v>
      </c>
    </row>
    <row r="520" ht="14.25" customHeight="1">
      <c r="B520" s="56"/>
      <c r="C520" s="15">
        <v>45990.0</v>
      </c>
      <c r="D520" s="29" t="s">
        <v>1101</v>
      </c>
      <c r="E520" s="149">
        <v>100505.0</v>
      </c>
      <c r="F520" s="150"/>
      <c r="G520" s="90" t="s">
        <v>1083</v>
      </c>
    </row>
    <row r="521" ht="14.25" customHeight="1">
      <c r="B521" s="56"/>
      <c r="C521" s="15">
        <v>45990.0</v>
      </c>
      <c r="D521" s="29" t="s">
        <v>252</v>
      </c>
      <c r="E521" s="149">
        <v>100000.0</v>
      </c>
      <c r="F521" s="150"/>
      <c r="G521" s="90" t="s">
        <v>1083</v>
      </c>
    </row>
    <row r="522" ht="14.25" customHeight="1">
      <c r="B522" s="56"/>
      <c r="C522" s="15">
        <v>45990.0</v>
      </c>
      <c r="D522" s="29" t="s">
        <v>1102</v>
      </c>
      <c r="E522" s="149">
        <v>55505.0</v>
      </c>
      <c r="F522" s="150"/>
      <c r="G522" s="90" t="s">
        <v>1083</v>
      </c>
    </row>
    <row r="523" ht="14.25" customHeight="1">
      <c r="B523" s="56"/>
      <c r="C523" s="15">
        <v>45990.0</v>
      </c>
      <c r="D523" s="29" t="s">
        <v>197</v>
      </c>
      <c r="E523" s="149">
        <v>100505.0</v>
      </c>
      <c r="F523" s="150"/>
      <c r="G523" s="89"/>
    </row>
    <row r="524" ht="14.25" customHeight="1">
      <c r="B524" s="56"/>
      <c r="C524" s="15">
        <v>45990.0</v>
      </c>
      <c r="D524" s="29" t="s">
        <v>1103</v>
      </c>
      <c r="E524" s="149">
        <v>200505.0</v>
      </c>
      <c r="F524" s="150"/>
      <c r="G524" s="44" t="s">
        <v>1083</v>
      </c>
    </row>
    <row r="525" ht="14.25" customHeight="1">
      <c r="B525" s="56"/>
      <c r="C525" s="15">
        <v>45990.0</v>
      </c>
      <c r="D525" s="29" t="s">
        <v>471</v>
      </c>
      <c r="E525" s="149">
        <v>100000.0</v>
      </c>
      <c r="F525" s="150"/>
      <c r="G525" s="42"/>
    </row>
    <row r="526" ht="14.25" customHeight="1">
      <c r="B526" s="56">
        <f>B145+1</f>
        <v>132</v>
      </c>
      <c r="C526" s="15">
        <v>45990.0</v>
      </c>
      <c r="D526" s="29" t="s">
        <v>586</v>
      </c>
      <c r="E526" s="149">
        <v>500505.0</v>
      </c>
      <c r="F526" s="150"/>
      <c r="G526" s="44" t="s">
        <v>1083</v>
      </c>
    </row>
    <row r="527" ht="14.25" customHeight="1">
      <c r="B527" s="56">
        <f t="shared" ref="B527:B530" si="3">B526+1</f>
        <v>133</v>
      </c>
      <c r="C527" s="15">
        <v>45990.0</v>
      </c>
      <c r="D527" s="29" t="s">
        <v>312</v>
      </c>
      <c r="E527" s="149">
        <v>500000.0</v>
      </c>
      <c r="F527" s="150"/>
      <c r="G527" s="44" t="s">
        <v>1083</v>
      </c>
    </row>
    <row r="528" ht="14.25" customHeight="1">
      <c r="B528" s="56">
        <f t="shared" si="3"/>
        <v>134</v>
      </c>
      <c r="C528" s="15">
        <v>45990.0</v>
      </c>
      <c r="D528" s="29" t="s">
        <v>1078</v>
      </c>
      <c r="E528" s="149">
        <v>300505.0</v>
      </c>
      <c r="F528" s="150"/>
      <c r="G528" s="42"/>
    </row>
    <row r="529" ht="14.25" customHeight="1">
      <c r="B529" s="56">
        <f t="shared" si="3"/>
        <v>135</v>
      </c>
      <c r="C529" s="15">
        <v>45990.0</v>
      </c>
      <c r="D529" s="29" t="s">
        <v>204</v>
      </c>
      <c r="E529" s="149">
        <v>500000.0</v>
      </c>
      <c r="F529" s="150"/>
      <c r="G529" s="90" t="s">
        <v>1083</v>
      </c>
    </row>
    <row r="530" ht="14.25" customHeight="1">
      <c r="B530" s="56">
        <f t="shared" si="3"/>
        <v>136</v>
      </c>
      <c r="C530" s="15">
        <v>45990.0</v>
      </c>
      <c r="D530" s="29" t="s">
        <v>1104</v>
      </c>
      <c r="E530" s="149">
        <v>100000.0</v>
      </c>
      <c r="F530" s="150"/>
      <c r="G530" s="44" t="s">
        <v>1083</v>
      </c>
    </row>
    <row r="531" ht="14.25" customHeight="1">
      <c r="B531" s="56"/>
      <c r="C531" s="15">
        <v>45990.0</v>
      </c>
      <c r="D531" s="29" t="s">
        <v>1105</v>
      </c>
      <c r="E531" s="149">
        <v>100505.0</v>
      </c>
      <c r="F531" s="150"/>
      <c r="G531" s="44" t="s">
        <v>1083</v>
      </c>
    </row>
    <row r="532" ht="14.25" customHeight="1">
      <c r="B532" s="56"/>
      <c r="C532" s="15">
        <v>45990.0</v>
      </c>
      <c r="D532" s="29" t="s">
        <v>187</v>
      </c>
      <c r="E532" s="149">
        <v>1054033.0</v>
      </c>
      <c r="F532" s="150"/>
      <c r="G532" s="42"/>
    </row>
    <row r="533" ht="14.25" customHeight="1">
      <c r="B533" s="56"/>
      <c r="C533" s="15">
        <v>45990.0</v>
      </c>
      <c r="D533" s="29" t="s">
        <v>1106</v>
      </c>
      <c r="E533" s="149">
        <v>250505.0</v>
      </c>
      <c r="F533" s="150"/>
      <c r="G533" s="42"/>
    </row>
    <row r="534" ht="14.25" customHeight="1">
      <c r="B534" s="56"/>
      <c r="C534" s="15">
        <v>45990.0</v>
      </c>
      <c r="D534" s="29" t="s">
        <v>1107</v>
      </c>
      <c r="E534" s="149">
        <v>1000000.0</v>
      </c>
      <c r="F534" s="150"/>
      <c r="G534" s="44" t="s">
        <v>1083</v>
      </c>
    </row>
    <row r="535" ht="14.25" customHeight="1">
      <c r="B535" s="56"/>
      <c r="C535" s="15">
        <v>45990.0</v>
      </c>
      <c r="D535" s="29" t="s">
        <v>64</v>
      </c>
      <c r="E535" s="149">
        <v>100505.0</v>
      </c>
      <c r="F535" s="150"/>
      <c r="G535" s="42"/>
    </row>
    <row r="536" ht="14.25" customHeight="1">
      <c r="B536" s="56"/>
      <c r="C536" s="15">
        <v>45990.0</v>
      </c>
      <c r="D536" s="29" t="s">
        <v>283</v>
      </c>
      <c r="E536" s="149">
        <v>100000.0</v>
      </c>
      <c r="F536" s="150"/>
      <c r="G536" s="42"/>
    </row>
    <row r="537" ht="14.25" customHeight="1">
      <c r="B537" s="56"/>
      <c r="C537" s="15">
        <v>45990.0</v>
      </c>
      <c r="D537" s="29" t="s">
        <v>226</v>
      </c>
      <c r="E537" s="149">
        <v>100505.0</v>
      </c>
      <c r="F537" s="150"/>
      <c r="G537" s="42"/>
    </row>
    <row r="538" ht="14.25" customHeight="1">
      <c r="B538" s="56"/>
      <c r="C538" s="15">
        <v>45990.0</v>
      </c>
      <c r="D538" s="29" t="s">
        <v>1054</v>
      </c>
      <c r="E538" s="149">
        <v>500505.0</v>
      </c>
      <c r="F538" s="150"/>
      <c r="G538" s="44" t="s">
        <v>1083</v>
      </c>
    </row>
    <row r="539" ht="14.25" customHeight="1">
      <c r="B539" s="56"/>
      <c r="C539" s="15">
        <v>45990.0</v>
      </c>
      <c r="D539" s="29" t="s">
        <v>807</v>
      </c>
      <c r="E539" s="149">
        <v>123505.0</v>
      </c>
      <c r="F539" s="150"/>
      <c r="G539" s="44" t="s">
        <v>1083</v>
      </c>
    </row>
    <row r="540" ht="14.25" customHeight="1">
      <c r="B540" s="56"/>
      <c r="C540" s="15">
        <v>45990.0</v>
      </c>
      <c r="D540" s="29" t="s">
        <v>1108</v>
      </c>
      <c r="E540" s="149">
        <v>200000.0</v>
      </c>
      <c r="F540" s="150"/>
      <c r="G540" s="42"/>
    </row>
    <row r="541" ht="14.25" customHeight="1">
      <c r="B541" s="56"/>
      <c r="C541" s="15">
        <v>45990.0</v>
      </c>
      <c r="D541" s="29" t="s">
        <v>1109</v>
      </c>
      <c r="E541" s="149">
        <v>250000.0</v>
      </c>
      <c r="F541" s="150"/>
      <c r="G541" s="44" t="s">
        <v>1110</v>
      </c>
    </row>
    <row r="542" ht="14.25" customHeight="1">
      <c r="B542" s="56"/>
      <c r="C542" s="15">
        <v>45990.0</v>
      </c>
      <c r="D542" s="29" t="s">
        <v>259</v>
      </c>
      <c r="E542" s="149">
        <v>50505.0</v>
      </c>
      <c r="F542" s="150"/>
      <c r="G542" s="42"/>
    </row>
    <row r="543" ht="14.25" customHeight="1">
      <c r="B543" s="56"/>
      <c r="C543" s="15">
        <v>45990.0</v>
      </c>
      <c r="D543" s="29" t="s">
        <v>1111</v>
      </c>
      <c r="E543" s="149">
        <v>100505.0</v>
      </c>
      <c r="F543" s="150"/>
      <c r="G543" s="42"/>
    </row>
    <row r="544" ht="14.25" customHeight="1">
      <c r="C544" s="15">
        <v>45990.0</v>
      </c>
      <c r="D544" s="184" t="s">
        <v>1112</v>
      </c>
      <c r="E544" s="185">
        <v>50505.0</v>
      </c>
      <c r="F544" s="186"/>
    </row>
    <row r="545" ht="14.25" customHeight="1">
      <c r="C545" s="15">
        <v>45990.0</v>
      </c>
      <c r="D545" s="184" t="s">
        <v>1113</v>
      </c>
      <c r="E545" s="185">
        <v>500505.0</v>
      </c>
      <c r="F545" s="186"/>
    </row>
    <row r="546" ht="14.25" customHeight="1">
      <c r="C546" s="15">
        <v>45990.0</v>
      </c>
      <c r="D546" s="184" t="s">
        <v>1114</v>
      </c>
      <c r="E546" s="185">
        <v>100505.0</v>
      </c>
      <c r="F546" s="186"/>
      <c r="G546" s="19" t="s">
        <v>1083</v>
      </c>
    </row>
    <row r="547" ht="14.25" customHeight="1">
      <c r="C547" s="15">
        <v>45990.0</v>
      </c>
      <c r="D547" s="184" t="s">
        <v>1115</v>
      </c>
      <c r="E547" s="185">
        <v>100505.0</v>
      </c>
      <c r="F547" s="186"/>
    </row>
    <row r="548" ht="14.25" customHeight="1">
      <c r="C548" s="15">
        <v>45990.0</v>
      </c>
      <c r="D548" s="184" t="s">
        <v>160</v>
      </c>
      <c r="E548" s="185">
        <v>500505.0</v>
      </c>
      <c r="F548" s="186"/>
    </row>
    <row r="549" ht="14.25" customHeight="1">
      <c r="C549" s="15">
        <v>45990.0</v>
      </c>
      <c r="D549" s="184" t="s">
        <v>519</v>
      </c>
      <c r="E549" s="185">
        <v>100000.0</v>
      </c>
      <c r="F549" s="186"/>
    </row>
    <row r="550" ht="14.25" customHeight="1">
      <c r="C550" s="15">
        <v>45990.0</v>
      </c>
      <c r="D550" s="184" t="s">
        <v>601</v>
      </c>
      <c r="E550" s="185">
        <v>200000.0</v>
      </c>
      <c r="F550" s="186"/>
      <c r="G550" s="187" t="s">
        <v>1083</v>
      </c>
    </row>
    <row r="551" ht="14.25" customHeight="1">
      <c r="C551" s="15">
        <v>45990.0</v>
      </c>
      <c r="D551" s="184" t="s">
        <v>1116</v>
      </c>
      <c r="E551" s="185">
        <v>250505.0</v>
      </c>
      <c r="F551" s="186"/>
      <c r="G551" s="187" t="s">
        <v>1083</v>
      </c>
    </row>
    <row r="552" ht="14.25" customHeight="1">
      <c r="C552" s="15">
        <v>45990.0</v>
      </c>
      <c r="D552" s="184" t="s">
        <v>438</v>
      </c>
      <c r="E552" s="185">
        <v>50505.0</v>
      </c>
      <c r="F552" s="186"/>
      <c r="G552" s="171"/>
    </row>
    <row r="553" ht="14.25" customHeight="1">
      <c r="C553" s="15">
        <v>45990.0</v>
      </c>
      <c r="D553" s="184" t="s">
        <v>1117</v>
      </c>
      <c r="E553" s="185">
        <v>500505.0</v>
      </c>
      <c r="F553" s="186"/>
      <c r="G553" s="171"/>
    </row>
    <row r="554" ht="14.25" customHeight="1">
      <c r="C554" s="15">
        <v>45990.0</v>
      </c>
      <c r="D554" s="184" t="s">
        <v>972</v>
      </c>
      <c r="E554" s="185">
        <v>200505.0</v>
      </c>
      <c r="F554" s="186"/>
      <c r="G554" s="171"/>
    </row>
    <row r="555" ht="14.25" customHeight="1">
      <c r="C555" s="15">
        <v>45990.0</v>
      </c>
      <c r="D555" s="184" t="s">
        <v>408</v>
      </c>
      <c r="E555" s="185">
        <v>55000.0</v>
      </c>
      <c r="F555" s="186"/>
    </row>
    <row r="556" ht="14.25" customHeight="1">
      <c r="C556" s="15">
        <v>45990.0</v>
      </c>
      <c r="D556" s="184" t="s">
        <v>483</v>
      </c>
      <c r="E556" s="185">
        <v>500505.0</v>
      </c>
      <c r="F556" s="186"/>
    </row>
    <row r="557" ht="14.25" customHeight="1">
      <c r="C557" s="15">
        <v>45990.0</v>
      </c>
      <c r="D557" s="184" t="s">
        <v>1118</v>
      </c>
      <c r="E557" s="149">
        <v>300505.0</v>
      </c>
      <c r="F557" s="150"/>
    </row>
    <row r="558" ht="14.25" customHeight="1">
      <c r="C558" s="15">
        <v>45990.0</v>
      </c>
      <c r="D558" s="184" t="s">
        <v>272</v>
      </c>
      <c r="E558" s="149">
        <v>150505.0</v>
      </c>
      <c r="F558" s="150"/>
    </row>
    <row r="559" ht="14.25" customHeight="1">
      <c r="C559" s="15">
        <v>45990.0</v>
      </c>
      <c r="D559" s="184" t="s">
        <v>1119</v>
      </c>
      <c r="E559" s="153">
        <v>500000.0</v>
      </c>
      <c r="F559" s="154"/>
    </row>
    <row r="560" ht="14.25" customHeight="1">
      <c r="C560" s="15">
        <v>45990.0</v>
      </c>
      <c r="D560" s="184" t="s">
        <v>963</v>
      </c>
      <c r="E560" s="155">
        <v>100000.0</v>
      </c>
      <c r="F560" s="154"/>
    </row>
    <row r="561" ht="14.25" customHeight="1">
      <c r="C561" s="15">
        <v>45990.0</v>
      </c>
      <c r="D561" s="184" t="s">
        <v>817</v>
      </c>
      <c r="E561" s="149">
        <v>300000.0</v>
      </c>
      <c r="F561" s="150"/>
    </row>
    <row r="562" ht="14.25" customHeight="1">
      <c r="C562" s="15">
        <v>45990.0</v>
      </c>
      <c r="D562" s="184" t="s">
        <v>1120</v>
      </c>
      <c r="E562" s="149">
        <v>500505.0</v>
      </c>
      <c r="F562" s="150"/>
    </row>
    <row r="563" ht="14.25" customHeight="1">
      <c r="C563" s="15">
        <v>45990.0</v>
      </c>
      <c r="D563" s="184" t="s">
        <v>817</v>
      </c>
      <c r="E563" s="149">
        <v>50505.0</v>
      </c>
      <c r="F563" s="150"/>
    </row>
    <row r="564" ht="14.25" customHeight="1">
      <c r="C564" s="15">
        <v>45990.0</v>
      </c>
      <c r="D564" s="184" t="s">
        <v>703</v>
      </c>
      <c r="E564" s="149">
        <v>100000.0</v>
      </c>
      <c r="F564" s="150"/>
      <c r="G564" s="19" t="s">
        <v>1083</v>
      </c>
    </row>
    <row r="565" ht="14.25" customHeight="1">
      <c r="C565" s="15">
        <v>45990.0</v>
      </c>
      <c r="D565" s="184" t="s">
        <v>447</v>
      </c>
      <c r="E565" s="149">
        <v>500505.0</v>
      </c>
      <c r="F565" s="150"/>
    </row>
    <row r="566" ht="14.25" customHeight="1">
      <c r="C566" s="15">
        <v>45990.0</v>
      </c>
      <c r="D566" s="184" t="s">
        <v>27</v>
      </c>
      <c r="E566" s="149">
        <v>50000.0</v>
      </c>
      <c r="F566" s="150"/>
    </row>
    <row r="567" ht="14.25" customHeight="1">
      <c r="C567" s="15">
        <v>45990.0</v>
      </c>
      <c r="D567" s="184" t="s">
        <v>187</v>
      </c>
      <c r="E567" s="149">
        <v>500505.0</v>
      </c>
      <c r="F567" s="150"/>
    </row>
    <row r="568" ht="14.25" customHeight="1">
      <c r="C568" s="15">
        <v>45990.0</v>
      </c>
      <c r="D568" s="184" t="s">
        <v>13</v>
      </c>
      <c r="E568" s="149">
        <v>20002.0</v>
      </c>
      <c r="F568" s="150"/>
      <c r="G568" s="19" t="s">
        <v>9</v>
      </c>
    </row>
    <row r="569" ht="14.25" customHeight="1">
      <c r="C569" s="15">
        <v>45990.0</v>
      </c>
      <c r="D569" s="184" t="s">
        <v>1121</v>
      </c>
      <c r="E569" s="149">
        <v>100505.0</v>
      </c>
      <c r="F569" s="150"/>
    </row>
    <row r="570" ht="14.25" customHeight="1">
      <c r="C570" s="15">
        <v>45990.0</v>
      </c>
      <c r="D570" s="184" t="s">
        <v>524</v>
      </c>
      <c r="E570" s="149">
        <v>250505.0</v>
      </c>
      <c r="F570" s="150"/>
      <c r="G570" s="19" t="s">
        <v>1083</v>
      </c>
    </row>
    <row r="571" ht="14.25" customHeight="1">
      <c r="C571" s="15">
        <v>45990.0</v>
      </c>
      <c r="D571" s="184" t="s">
        <v>1122</v>
      </c>
      <c r="E571" s="149">
        <v>500505.0</v>
      </c>
      <c r="F571" s="150"/>
    </row>
    <row r="572" ht="14.25" customHeight="1">
      <c r="C572" s="15">
        <v>45990.0</v>
      </c>
      <c r="D572" s="184" t="s">
        <v>1123</v>
      </c>
      <c r="E572" s="149">
        <v>100000.0</v>
      </c>
      <c r="F572" s="150"/>
      <c r="G572" s="19" t="s">
        <v>1083</v>
      </c>
    </row>
    <row r="573" ht="14.25" customHeight="1">
      <c r="C573" s="15">
        <v>45990.0</v>
      </c>
      <c r="D573" s="184" t="s">
        <v>1124</v>
      </c>
      <c r="E573" s="149">
        <v>100000.0</v>
      </c>
      <c r="F573" s="150"/>
    </row>
    <row r="574" ht="14.25" customHeight="1">
      <c r="C574" s="15">
        <v>45990.0</v>
      </c>
      <c r="D574" s="184" t="s">
        <v>1125</v>
      </c>
      <c r="E574" s="149">
        <v>100505.0</v>
      </c>
      <c r="F574" s="150"/>
    </row>
    <row r="575" ht="14.25" customHeight="1">
      <c r="C575" s="15">
        <v>45990.0</v>
      </c>
      <c r="D575" s="184" t="s">
        <v>408</v>
      </c>
      <c r="E575" s="149">
        <v>150505.0</v>
      </c>
      <c r="F575" s="150"/>
    </row>
    <row r="576" ht="14.25" customHeight="1">
      <c r="C576" s="15">
        <v>45990.0</v>
      </c>
      <c r="D576" s="184" t="s">
        <v>1126</v>
      </c>
      <c r="E576" s="149">
        <v>1000000.0</v>
      </c>
      <c r="F576" s="150"/>
    </row>
    <row r="577" ht="14.25" customHeight="1">
      <c r="C577" s="15">
        <v>45990.0</v>
      </c>
      <c r="D577" s="184" t="s">
        <v>1127</v>
      </c>
      <c r="E577" s="149">
        <v>100000.0</v>
      </c>
      <c r="F577" s="150"/>
    </row>
    <row r="578" ht="14.25" customHeight="1">
      <c r="C578" s="15">
        <v>45990.0</v>
      </c>
      <c r="D578" s="184" t="s">
        <v>1128</v>
      </c>
      <c r="E578" s="149">
        <v>100505.0</v>
      </c>
      <c r="F578" s="150"/>
      <c r="G578" s="19" t="s">
        <v>1083</v>
      </c>
    </row>
    <row r="579" ht="14.25" customHeight="1">
      <c r="C579" s="15">
        <v>45990.0</v>
      </c>
      <c r="D579" s="184" t="s">
        <v>1129</v>
      </c>
      <c r="E579" s="149">
        <v>250000.0</v>
      </c>
      <c r="F579" s="150"/>
      <c r="G579" s="19" t="s">
        <v>1083</v>
      </c>
    </row>
    <row r="580" ht="14.25" customHeight="1">
      <c r="C580" s="15">
        <v>45990.0</v>
      </c>
      <c r="D580" s="184" t="s">
        <v>18</v>
      </c>
      <c r="E580" s="149">
        <v>100505.0</v>
      </c>
      <c r="F580" s="150"/>
    </row>
    <row r="581" ht="14.25" customHeight="1">
      <c r="C581" s="15">
        <v>45990.0</v>
      </c>
      <c r="D581" s="184" t="s">
        <v>1130</v>
      </c>
      <c r="E581" s="149">
        <v>150505.0</v>
      </c>
      <c r="F581" s="150"/>
      <c r="G581" s="19" t="s">
        <v>1083</v>
      </c>
    </row>
    <row r="582" ht="14.25" customHeight="1">
      <c r="C582" s="15">
        <v>45990.0</v>
      </c>
      <c r="D582" s="184" t="s">
        <v>359</v>
      </c>
      <c r="E582" s="149">
        <v>100505.0</v>
      </c>
      <c r="F582" s="150"/>
    </row>
    <row r="583" ht="14.25" customHeight="1">
      <c r="C583" s="15">
        <v>45990.0</v>
      </c>
      <c r="D583" s="184" t="s">
        <v>1131</v>
      </c>
      <c r="E583" s="149">
        <v>100000.0</v>
      </c>
      <c r="F583" s="150"/>
      <c r="G583" s="19" t="s">
        <v>1083</v>
      </c>
    </row>
    <row r="584" ht="14.25" customHeight="1">
      <c r="C584" s="15">
        <v>45990.0</v>
      </c>
      <c r="D584" s="184" t="s">
        <v>464</v>
      </c>
      <c r="E584" s="149">
        <v>100505.0</v>
      </c>
      <c r="F584" s="150"/>
      <c r="G584" s="19" t="s">
        <v>1083</v>
      </c>
    </row>
    <row r="585" ht="14.25" customHeight="1">
      <c r="C585" s="15">
        <v>45990.0</v>
      </c>
      <c r="D585" s="184" t="s">
        <v>478</v>
      </c>
      <c r="E585" s="149">
        <v>300505.0</v>
      </c>
      <c r="F585" s="150"/>
    </row>
    <row r="586" ht="14.25" customHeight="1">
      <c r="C586" s="15">
        <v>45990.0</v>
      </c>
      <c r="D586" s="184" t="s">
        <v>1047</v>
      </c>
      <c r="E586" s="149">
        <v>100505.0</v>
      </c>
      <c r="F586" s="150"/>
      <c r="G586" s="19" t="s">
        <v>1083</v>
      </c>
    </row>
    <row r="587" ht="14.25" customHeight="1">
      <c r="C587" s="15">
        <v>45990.0</v>
      </c>
      <c r="D587" s="184" t="s">
        <v>383</v>
      </c>
      <c r="E587" s="149">
        <v>200505.0</v>
      </c>
      <c r="F587" s="150"/>
      <c r="G587" s="19" t="s">
        <v>1083</v>
      </c>
    </row>
    <row r="588" ht="14.25" customHeight="1">
      <c r="C588" s="15">
        <v>45990.0</v>
      </c>
      <c r="D588" s="184" t="s">
        <v>809</v>
      </c>
      <c r="E588" s="149">
        <v>130000.0</v>
      </c>
      <c r="F588" s="150"/>
    </row>
    <row r="589" ht="14.25" customHeight="1">
      <c r="C589" s="15">
        <v>45990.0</v>
      </c>
      <c r="D589" s="184" t="s">
        <v>8</v>
      </c>
      <c r="E589" s="149">
        <v>200000.0</v>
      </c>
      <c r="F589" s="150"/>
      <c r="G589" s="19" t="s">
        <v>1083</v>
      </c>
    </row>
    <row r="590" ht="14.25" customHeight="1">
      <c r="C590" s="15">
        <v>45990.0</v>
      </c>
      <c r="D590" s="184" t="s">
        <v>40</v>
      </c>
      <c r="E590" s="149">
        <v>100505.0</v>
      </c>
      <c r="F590" s="150"/>
    </row>
    <row r="591" ht="14.25" customHeight="1">
      <c r="C591" s="15">
        <v>45990.0</v>
      </c>
      <c r="D591" s="184" t="s">
        <v>1132</v>
      </c>
      <c r="E591" s="149">
        <v>500555.0</v>
      </c>
      <c r="F591" s="150"/>
    </row>
    <row r="592" ht="14.25" customHeight="1">
      <c r="C592" s="15">
        <v>45990.0</v>
      </c>
      <c r="D592" s="184" t="s">
        <v>12</v>
      </c>
      <c r="E592" s="149">
        <v>100000.0</v>
      </c>
      <c r="F592" s="150"/>
      <c r="G592" s="19" t="s">
        <v>9</v>
      </c>
    </row>
    <row r="593" ht="14.25" customHeight="1">
      <c r="C593" s="15">
        <v>45990.0</v>
      </c>
      <c r="D593" s="184" t="s">
        <v>12</v>
      </c>
      <c r="E593" s="149">
        <v>100505.0</v>
      </c>
      <c r="F593" s="150"/>
      <c r="G593" s="19" t="s">
        <v>1083</v>
      </c>
    </row>
    <row r="594" ht="14.25" customHeight="1">
      <c r="C594" s="15">
        <v>45990.0</v>
      </c>
      <c r="D594" s="184" t="s">
        <v>1133</v>
      </c>
      <c r="E594" s="149">
        <v>50000.0</v>
      </c>
      <c r="F594" s="150"/>
    </row>
    <row r="595" ht="14.25" customHeight="1">
      <c r="C595" s="15">
        <v>45990.0</v>
      </c>
      <c r="D595" s="184" t="s">
        <v>946</v>
      </c>
      <c r="E595" s="149">
        <v>50505.0</v>
      </c>
      <c r="F595" s="150"/>
    </row>
    <row r="596" ht="14.25" customHeight="1">
      <c r="C596" s="15">
        <v>45990.0</v>
      </c>
      <c r="D596" s="184" t="s">
        <v>1134</v>
      </c>
      <c r="E596" s="149">
        <v>100505.0</v>
      </c>
      <c r="F596" s="150"/>
      <c r="G596" s="19" t="s">
        <v>1083</v>
      </c>
    </row>
    <row r="597" ht="14.25" customHeight="1">
      <c r="C597" s="15">
        <v>45990.0</v>
      </c>
      <c r="D597" s="184" t="s">
        <v>1135</v>
      </c>
      <c r="E597" s="149">
        <v>250505.0</v>
      </c>
      <c r="F597" s="150"/>
      <c r="G597" s="19" t="s">
        <v>1083</v>
      </c>
    </row>
    <row r="598" ht="14.25" customHeight="1">
      <c r="C598" s="15">
        <v>45990.0</v>
      </c>
      <c r="D598" s="184" t="s">
        <v>81</v>
      </c>
      <c r="E598" s="149">
        <v>150000.0</v>
      </c>
      <c r="F598" s="150"/>
    </row>
    <row r="599" ht="14.25" customHeight="1">
      <c r="C599" s="15">
        <v>45990.0</v>
      </c>
      <c r="D599" s="184" t="s">
        <v>1136</v>
      </c>
      <c r="E599" s="149">
        <v>200000.0</v>
      </c>
      <c r="F599" s="150"/>
      <c r="G599" s="19" t="s">
        <v>1083</v>
      </c>
    </row>
    <row r="600" ht="14.25" customHeight="1">
      <c r="C600" s="15">
        <v>45990.0</v>
      </c>
      <c r="D600" s="184" t="s">
        <v>1137</v>
      </c>
      <c r="E600" s="149">
        <v>100505.0</v>
      </c>
      <c r="F600" s="150"/>
    </row>
    <row r="601" ht="14.25" customHeight="1">
      <c r="C601" s="15">
        <v>45990.0</v>
      </c>
      <c r="D601" s="184" t="s">
        <v>1138</v>
      </c>
      <c r="E601" s="149">
        <v>100000.0</v>
      </c>
      <c r="F601" s="150"/>
      <c r="G601" s="19" t="s">
        <v>1083</v>
      </c>
    </row>
    <row r="602" ht="14.25" customHeight="1">
      <c r="C602" s="15">
        <v>45990.0</v>
      </c>
      <c r="D602" s="184" t="s">
        <v>497</v>
      </c>
      <c r="E602" s="149">
        <v>1000505.0</v>
      </c>
      <c r="F602" s="150"/>
    </row>
    <row r="603" ht="14.25" customHeight="1">
      <c r="C603" s="15">
        <v>45990.0</v>
      </c>
      <c r="D603" s="184" t="s">
        <v>42</v>
      </c>
      <c r="E603" s="149">
        <v>40505.0</v>
      </c>
      <c r="F603" s="150"/>
      <c r="G603" s="19" t="s">
        <v>1083</v>
      </c>
    </row>
    <row r="604" ht="14.25" customHeight="1">
      <c r="C604" s="15">
        <v>45990.0</v>
      </c>
      <c r="D604" s="184" t="s">
        <v>1139</v>
      </c>
      <c r="E604" s="148"/>
      <c r="F604" s="149">
        <v>1.25E7</v>
      </c>
      <c r="G604" s="19" t="s">
        <v>194</v>
      </c>
    </row>
    <row r="605" ht="14.25" customHeight="1">
      <c r="C605" s="15">
        <v>45990.0</v>
      </c>
      <c r="D605" s="184" t="s">
        <v>1140</v>
      </c>
      <c r="E605" s="148"/>
      <c r="F605" s="149">
        <v>1.08E7</v>
      </c>
    </row>
    <row r="606" ht="14.25" customHeight="1">
      <c r="C606" s="15">
        <v>45990.0</v>
      </c>
      <c r="D606" s="184" t="s">
        <v>1141</v>
      </c>
      <c r="E606" s="148"/>
      <c r="F606" s="149">
        <v>2075000.0</v>
      </c>
      <c r="G606" s="19" t="s">
        <v>289</v>
      </c>
    </row>
    <row r="607" ht="14.25" customHeight="1">
      <c r="C607" s="15">
        <v>45990.0</v>
      </c>
      <c r="D607" s="184" t="s">
        <v>396</v>
      </c>
      <c r="E607" s="149">
        <v>300505.0</v>
      </c>
      <c r="F607" s="150"/>
      <c r="G607" s="19" t="s">
        <v>1083</v>
      </c>
    </row>
    <row r="608" ht="14.25" customHeight="1">
      <c r="C608" s="15">
        <v>45990.0</v>
      </c>
      <c r="D608" s="184" t="s">
        <v>323</v>
      </c>
      <c r="E608" s="149">
        <v>1000505.0</v>
      </c>
      <c r="F608" s="150"/>
    </row>
    <row r="609" ht="14.25" customHeight="1">
      <c r="C609" s="15">
        <v>45990.0</v>
      </c>
      <c r="D609" s="184" t="s">
        <v>218</v>
      </c>
      <c r="E609" s="149">
        <v>500505.0</v>
      </c>
      <c r="F609" s="150"/>
      <c r="G609" s="19" t="s">
        <v>1083</v>
      </c>
    </row>
    <row r="610" ht="14.25" customHeight="1">
      <c r="C610" s="15">
        <v>45990.0</v>
      </c>
      <c r="D610" s="184" t="s">
        <v>254</v>
      </c>
      <c r="E610" s="149">
        <v>50000.0</v>
      </c>
      <c r="F610" s="150"/>
      <c r="G610" s="19" t="s">
        <v>9</v>
      </c>
    </row>
    <row r="611" ht="14.25" customHeight="1">
      <c r="C611" s="15">
        <v>45990.0</v>
      </c>
      <c r="D611" s="184" t="s">
        <v>693</v>
      </c>
      <c r="E611" s="149">
        <v>250000.0</v>
      </c>
      <c r="F611" s="150"/>
      <c r="G611" s="19" t="s">
        <v>1083</v>
      </c>
    </row>
    <row r="612" ht="14.25" customHeight="1">
      <c r="C612" s="15">
        <v>45990.0</v>
      </c>
      <c r="D612" s="184" t="s">
        <v>1142</v>
      </c>
      <c r="E612" s="149">
        <v>100000.0</v>
      </c>
      <c r="F612" s="150"/>
    </row>
    <row r="613" ht="14.25" customHeight="1">
      <c r="C613" s="15">
        <v>45990.0</v>
      </c>
      <c r="D613" s="184" t="s">
        <v>86</v>
      </c>
      <c r="E613" s="149">
        <v>1600000.0</v>
      </c>
      <c r="F613" s="150"/>
    </row>
    <row r="614" ht="14.25" customHeight="1">
      <c r="C614" s="15">
        <v>45990.0</v>
      </c>
      <c r="D614" s="184" t="s">
        <v>457</v>
      </c>
      <c r="E614" s="149">
        <v>500505.0</v>
      </c>
      <c r="F614" s="150"/>
      <c r="G614" s="19" t="s">
        <v>1083</v>
      </c>
    </row>
    <row r="615" ht="14.25" customHeight="1">
      <c r="C615" s="15">
        <v>45990.0</v>
      </c>
      <c r="D615" s="184" t="s">
        <v>552</v>
      </c>
      <c r="E615" s="149">
        <v>400505.0</v>
      </c>
      <c r="F615" s="150"/>
      <c r="G615" s="19" t="s">
        <v>1083</v>
      </c>
    </row>
    <row r="616" ht="14.25" customHeight="1">
      <c r="C616" s="15">
        <v>45990.0</v>
      </c>
      <c r="D616" s="184" t="s">
        <v>1143</v>
      </c>
      <c r="E616" s="149">
        <v>30000.0</v>
      </c>
      <c r="F616" s="150"/>
    </row>
    <row r="617" ht="14.25" customHeight="1">
      <c r="C617" s="15">
        <v>45990.0</v>
      </c>
      <c r="D617" s="184" t="s">
        <v>247</v>
      </c>
      <c r="E617" s="149">
        <v>200000.0</v>
      </c>
      <c r="F617" s="150"/>
      <c r="G617" s="19" t="s">
        <v>1083</v>
      </c>
    </row>
    <row r="618" ht="14.25" customHeight="1">
      <c r="C618" s="15">
        <v>45990.0</v>
      </c>
      <c r="D618" s="184" t="s">
        <v>1144</v>
      </c>
      <c r="E618" s="149">
        <v>350000.0</v>
      </c>
      <c r="F618" s="150"/>
    </row>
    <row r="619" ht="14.25" customHeight="1">
      <c r="C619" s="15">
        <v>45990.0</v>
      </c>
      <c r="D619" s="184" t="s">
        <v>719</v>
      </c>
      <c r="E619" s="149">
        <v>300000.0</v>
      </c>
      <c r="F619" s="150"/>
    </row>
    <row r="620" ht="14.25" customHeight="1">
      <c r="C620" s="15">
        <v>45990.0</v>
      </c>
      <c r="D620" s="184" t="s">
        <v>740</v>
      </c>
      <c r="E620" s="149">
        <v>50505.0</v>
      </c>
      <c r="F620" s="150"/>
    </row>
    <row r="621" ht="14.25" customHeight="1">
      <c r="C621" s="15">
        <v>45990.0</v>
      </c>
      <c r="D621" s="184" t="s">
        <v>1062</v>
      </c>
      <c r="E621" s="149">
        <v>100505.0</v>
      </c>
      <c r="F621" s="150"/>
    </row>
    <row r="622" ht="14.25" customHeight="1">
      <c r="C622" s="15">
        <v>45990.0</v>
      </c>
      <c r="D622" s="184" t="s">
        <v>84</v>
      </c>
      <c r="E622" s="149">
        <v>250000.0</v>
      </c>
      <c r="F622" s="150"/>
      <c r="G622" s="19" t="s">
        <v>1083</v>
      </c>
    </row>
    <row r="623" ht="14.25" customHeight="1">
      <c r="C623" s="15">
        <v>45990.0</v>
      </c>
      <c r="D623" s="184" t="s">
        <v>834</v>
      </c>
      <c r="E623" s="149">
        <v>1000000.0</v>
      </c>
      <c r="F623" s="150"/>
      <c r="G623" s="19" t="s">
        <v>1083</v>
      </c>
    </row>
    <row r="624" ht="14.25" customHeight="1">
      <c r="C624" s="15">
        <v>45990.0</v>
      </c>
      <c r="D624" s="184" t="s">
        <v>1145</v>
      </c>
      <c r="E624" s="149">
        <v>500000.0</v>
      </c>
      <c r="F624" s="150"/>
    </row>
    <row r="625" ht="14.25" customHeight="1">
      <c r="C625" s="15">
        <v>45990.0</v>
      </c>
      <c r="D625" s="184" t="s">
        <v>1145</v>
      </c>
      <c r="E625" s="149">
        <v>500050.0</v>
      </c>
      <c r="F625" s="150"/>
    </row>
    <row r="626" ht="14.25" customHeight="1">
      <c r="C626" s="15">
        <v>45990.0</v>
      </c>
      <c r="D626" s="184" t="s">
        <v>145</v>
      </c>
      <c r="E626" s="149">
        <v>200505.0</v>
      </c>
      <c r="F626" s="150"/>
      <c r="G626" s="19" t="s">
        <v>1083</v>
      </c>
    </row>
    <row r="627" ht="14.25" customHeight="1">
      <c r="C627" s="15">
        <v>45990.0</v>
      </c>
      <c r="D627" s="184" t="s">
        <v>1146</v>
      </c>
      <c r="E627" s="149">
        <v>300505.0</v>
      </c>
      <c r="F627" s="150"/>
    </row>
    <row r="628" ht="14.25" customHeight="1">
      <c r="C628" s="15">
        <v>45991.0</v>
      </c>
      <c r="D628" s="184" t="s">
        <v>420</v>
      </c>
      <c r="E628" s="149">
        <v>100000.0</v>
      </c>
      <c r="F628" s="150"/>
    </row>
    <row r="629" ht="14.25" customHeight="1">
      <c r="C629" s="15">
        <v>45991.0</v>
      </c>
      <c r="D629" s="184" t="s">
        <v>740</v>
      </c>
      <c r="E629" s="149">
        <v>3000.0</v>
      </c>
      <c r="F629" s="150"/>
    </row>
    <row r="630" ht="14.25" customHeight="1">
      <c r="C630" s="15">
        <v>45991.0</v>
      </c>
      <c r="D630" s="184" t="s">
        <v>182</v>
      </c>
      <c r="E630" s="149">
        <v>250505.0</v>
      </c>
      <c r="F630" s="150"/>
      <c r="G630" s="19" t="s">
        <v>1083</v>
      </c>
    </row>
    <row r="631" ht="14.25" customHeight="1">
      <c r="C631" s="15">
        <v>45991.0</v>
      </c>
      <c r="D631" s="184" t="s">
        <v>451</v>
      </c>
      <c r="E631" s="149">
        <v>1000505.0</v>
      </c>
      <c r="F631" s="150"/>
      <c r="G631" s="19" t="s">
        <v>1083</v>
      </c>
    </row>
    <row r="632" ht="14.25" customHeight="1">
      <c r="C632" s="15">
        <v>45991.0</v>
      </c>
      <c r="D632" s="184" t="s">
        <v>451</v>
      </c>
      <c r="E632" s="149">
        <v>1000000.0</v>
      </c>
      <c r="F632" s="150"/>
      <c r="G632" s="19" t="s">
        <v>9</v>
      </c>
    </row>
    <row r="633" ht="14.25" customHeight="1">
      <c r="C633" s="15">
        <v>45991.0</v>
      </c>
      <c r="D633" s="184" t="s">
        <v>92</v>
      </c>
      <c r="E633" s="149">
        <v>100000.0</v>
      </c>
      <c r="F633" s="150"/>
    </row>
    <row r="634" ht="14.25" customHeight="1">
      <c r="C634" s="15">
        <v>45991.0</v>
      </c>
      <c r="D634" s="184" t="s">
        <v>95</v>
      </c>
      <c r="E634" s="149">
        <v>100505.0</v>
      </c>
      <c r="F634" s="150"/>
    </row>
    <row r="635" ht="14.25" customHeight="1">
      <c r="C635" s="15">
        <v>45991.0</v>
      </c>
      <c r="D635" s="184" t="s">
        <v>41</v>
      </c>
      <c r="E635" s="149">
        <v>100505.0</v>
      </c>
      <c r="F635" s="150"/>
    </row>
    <row r="636" ht="14.25" customHeight="1">
      <c r="C636" s="15">
        <v>45991.0</v>
      </c>
      <c r="D636" s="184" t="s">
        <v>839</v>
      </c>
      <c r="E636" s="149">
        <v>400000.0</v>
      </c>
      <c r="F636" s="150"/>
    </row>
    <row r="637" ht="14.25" customHeight="1">
      <c r="C637" s="15">
        <v>45991.0</v>
      </c>
      <c r="D637" s="184" t="s">
        <v>803</v>
      </c>
      <c r="E637" s="149">
        <v>30505.0</v>
      </c>
      <c r="F637" s="150"/>
      <c r="G637" s="19" t="s">
        <v>1083</v>
      </c>
    </row>
    <row r="638" ht="14.25" customHeight="1">
      <c r="C638" s="15">
        <v>45991.0</v>
      </c>
      <c r="D638" s="184" t="s">
        <v>1147</v>
      </c>
      <c r="E638" s="149">
        <v>100000.0</v>
      </c>
      <c r="F638" s="150"/>
    </row>
    <row r="639" ht="14.25" customHeight="1">
      <c r="C639" s="15">
        <v>45991.0</v>
      </c>
      <c r="D639" s="184" t="s">
        <v>187</v>
      </c>
      <c r="E639" s="149">
        <v>500505.0</v>
      </c>
      <c r="F639" s="150"/>
      <c r="G639" s="19" t="s">
        <v>1083</v>
      </c>
    </row>
    <row r="640" ht="14.25" customHeight="1">
      <c r="C640" s="15">
        <v>45991.0</v>
      </c>
      <c r="D640" s="184" t="s">
        <v>94</v>
      </c>
      <c r="E640" s="149">
        <v>25000.0</v>
      </c>
      <c r="F640" s="150"/>
    </row>
    <row r="641" ht="14.25" customHeight="1">
      <c r="C641" s="15">
        <v>45991.0</v>
      </c>
      <c r="D641" s="184" t="s">
        <v>13</v>
      </c>
      <c r="E641" s="149">
        <v>20002.0</v>
      </c>
      <c r="F641" s="150"/>
      <c r="G641" s="19" t="s">
        <v>9</v>
      </c>
    </row>
    <row r="642" ht="14.25" customHeight="1">
      <c r="C642" s="15">
        <v>45991.0</v>
      </c>
      <c r="D642" s="184" t="s">
        <v>27</v>
      </c>
      <c r="E642" s="149">
        <v>100000.0</v>
      </c>
      <c r="F642" s="150"/>
    </row>
    <row r="643" ht="14.25" customHeight="1">
      <c r="C643" s="15">
        <v>45991.0</v>
      </c>
      <c r="D643" s="184" t="s">
        <v>1148</v>
      </c>
      <c r="E643" s="149">
        <v>500000.0</v>
      </c>
      <c r="F643" s="150"/>
      <c r="G643" s="19" t="s">
        <v>1083</v>
      </c>
    </row>
    <row r="644" ht="14.25" customHeight="1">
      <c r="C644" s="15">
        <v>45991.0</v>
      </c>
      <c r="D644" s="184" t="s">
        <v>1149</v>
      </c>
      <c r="E644" s="149">
        <v>20000.0</v>
      </c>
      <c r="F644" s="150"/>
      <c r="G644" s="19" t="s">
        <v>1083</v>
      </c>
    </row>
    <row r="645" ht="14.25" customHeight="1">
      <c r="C645" s="15">
        <v>45991.0</v>
      </c>
      <c r="D645" s="184" t="s">
        <v>408</v>
      </c>
      <c r="E645" s="149">
        <v>30000.0</v>
      </c>
      <c r="F645" s="150"/>
    </row>
    <row r="646" ht="14.25" customHeight="1">
      <c r="C646" s="15">
        <v>45991.0</v>
      </c>
      <c r="D646" s="184" t="s">
        <v>1048</v>
      </c>
      <c r="E646" s="149">
        <v>100000.0</v>
      </c>
      <c r="F646" s="150"/>
    </row>
    <row r="647" ht="14.25" customHeight="1">
      <c r="C647" s="15">
        <v>45991.0</v>
      </c>
      <c r="D647" s="184" t="s">
        <v>848</v>
      </c>
      <c r="E647" s="149">
        <v>50000.0</v>
      </c>
      <c r="F647" s="150"/>
    </row>
    <row r="648" ht="14.25" customHeight="1">
      <c r="C648" s="15">
        <v>45991.0</v>
      </c>
      <c r="D648" s="184" t="s">
        <v>672</v>
      </c>
      <c r="E648" s="149">
        <v>50505.0</v>
      </c>
      <c r="F648" s="150"/>
    </row>
    <row r="649" ht="14.25" customHeight="1">
      <c r="C649" s="15">
        <v>45991.0</v>
      </c>
      <c r="D649" s="184" t="s">
        <v>14</v>
      </c>
      <c r="E649" s="149">
        <v>20000.0</v>
      </c>
      <c r="F649" s="150"/>
    </row>
    <row r="650" ht="14.25" customHeight="1">
      <c r="C650" s="15">
        <v>45991.0</v>
      </c>
      <c r="D650" s="184" t="s">
        <v>628</v>
      </c>
      <c r="E650" s="149">
        <v>3000000.0</v>
      </c>
      <c r="F650" s="150"/>
    </row>
    <row r="651" ht="14.25" customHeight="1">
      <c r="C651" s="15">
        <v>45991.0</v>
      </c>
      <c r="D651" s="184" t="s">
        <v>216</v>
      </c>
      <c r="E651" s="149">
        <v>200000.0</v>
      </c>
      <c r="F651" s="150"/>
    </row>
    <row r="652" ht="14.25" customHeight="1">
      <c r="C652" s="15">
        <v>45991.0</v>
      </c>
      <c r="D652" s="184" t="s">
        <v>1150</v>
      </c>
      <c r="E652" s="149">
        <v>1000505.0</v>
      </c>
      <c r="F652" s="150"/>
    </row>
    <row r="653" ht="14.25" customHeight="1">
      <c r="C653" s="15">
        <v>45991.0</v>
      </c>
      <c r="D653" s="184" t="s">
        <v>103</v>
      </c>
      <c r="E653" s="149">
        <v>400000.0</v>
      </c>
      <c r="F653" s="150"/>
    </row>
    <row r="654" ht="14.25" customHeight="1">
      <c r="C654" s="15">
        <v>45991.0</v>
      </c>
      <c r="D654" s="184" t="s">
        <v>1151</v>
      </c>
      <c r="E654" s="149">
        <v>50000.0</v>
      </c>
      <c r="F654" s="150"/>
      <c r="G654" s="19" t="s">
        <v>9</v>
      </c>
    </row>
    <row r="655" ht="14.25" customHeight="1">
      <c r="C655" s="15">
        <v>45991.0</v>
      </c>
      <c r="D655" s="184" t="s">
        <v>621</v>
      </c>
      <c r="E655" s="149">
        <v>1500000.0</v>
      </c>
      <c r="F655" s="150"/>
    </row>
    <row r="656" ht="14.25" customHeight="1">
      <c r="C656" s="15">
        <v>45991.0</v>
      </c>
      <c r="D656" s="184" t="s">
        <v>64</v>
      </c>
      <c r="E656" s="149">
        <v>50000.0</v>
      </c>
      <c r="F656" s="150"/>
    </row>
    <row r="657" ht="14.25" customHeight="1">
      <c r="C657" s="15">
        <v>45991.0</v>
      </c>
      <c r="D657" s="184" t="s">
        <v>1152</v>
      </c>
      <c r="E657" s="149">
        <v>500000.0</v>
      </c>
      <c r="F657" s="150"/>
      <c r="G657" s="19" t="s">
        <v>1083</v>
      </c>
    </row>
    <row r="658" ht="14.25" customHeight="1">
      <c r="C658" s="15">
        <v>45991.0</v>
      </c>
      <c r="D658" s="184" t="s">
        <v>1153</v>
      </c>
      <c r="E658" s="149">
        <v>200505.0</v>
      </c>
      <c r="F658" s="150"/>
    </row>
    <row r="659" ht="14.25" customHeight="1">
      <c r="C659" s="15">
        <v>45991.0</v>
      </c>
      <c r="D659" s="184" t="s">
        <v>98</v>
      </c>
      <c r="E659" s="149">
        <v>1000505.0</v>
      </c>
      <c r="F659" s="150"/>
    </row>
    <row r="660" ht="14.25" customHeight="1">
      <c r="C660" s="15">
        <v>45991.0</v>
      </c>
      <c r="D660" s="184" t="s">
        <v>420</v>
      </c>
      <c r="E660" s="149">
        <v>100000.0</v>
      </c>
      <c r="F660" s="150"/>
      <c r="G660" s="19" t="s">
        <v>1083</v>
      </c>
    </row>
    <row r="661" ht="14.25" customHeight="1">
      <c r="C661" s="15">
        <v>45991.0</v>
      </c>
      <c r="D661" s="184" t="s">
        <v>1154</v>
      </c>
      <c r="E661" s="149">
        <v>100000.0</v>
      </c>
      <c r="F661" s="150"/>
      <c r="G661" s="19" t="s">
        <v>1083</v>
      </c>
    </row>
    <row r="662" ht="14.25" customHeight="1">
      <c r="C662" s="15">
        <v>45991.0</v>
      </c>
      <c r="D662" s="184" t="s">
        <v>1155</v>
      </c>
      <c r="E662" s="149">
        <v>50505.0</v>
      </c>
      <c r="F662" s="150"/>
    </row>
    <row r="663" ht="14.25" customHeight="1">
      <c r="C663" s="15">
        <v>45991.0</v>
      </c>
      <c r="D663" s="184" t="s">
        <v>661</v>
      </c>
      <c r="E663" s="149">
        <v>500000.0</v>
      </c>
      <c r="F663" s="150"/>
    </row>
    <row r="664" ht="14.25" customHeight="1">
      <c r="C664" s="15">
        <v>45991.0</v>
      </c>
      <c r="D664" s="184" t="s">
        <v>1156</v>
      </c>
      <c r="E664" s="149">
        <v>100000.0</v>
      </c>
      <c r="F664" s="150"/>
    </row>
    <row r="665" ht="14.25" customHeight="1">
      <c r="C665" s="15">
        <v>45991.0</v>
      </c>
      <c r="D665" s="184" t="s">
        <v>1157</v>
      </c>
      <c r="E665" s="149">
        <v>200505.0</v>
      </c>
      <c r="F665" s="150"/>
      <c r="G665" s="19" t="s">
        <v>1083</v>
      </c>
    </row>
    <row r="666" ht="14.25" customHeight="1">
      <c r="C666" s="15">
        <v>45991.0</v>
      </c>
      <c r="D666" s="184" t="s">
        <v>657</v>
      </c>
      <c r="E666" s="149">
        <v>300000.0</v>
      </c>
      <c r="F666" s="150"/>
      <c r="G666" s="19" t="s">
        <v>1083</v>
      </c>
    </row>
    <row r="667" ht="14.25" customHeight="1">
      <c r="C667" s="15">
        <v>45991.0</v>
      </c>
      <c r="D667" s="184" t="s">
        <v>522</v>
      </c>
      <c r="E667" s="149">
        <v>100505.0</v>
      </c>
      <c r="F667" s="150"/>
      <c r="G667" s="19" t="s">
        <v>1158</v>
      </c>
    </row>
    <row r="668" ht="14.25" customHeight="1">
      <c r="C668" s="15">
        <v>45991.0</v>
      </c>
      <c r="D668" s="184" t="s">
        <v>498</v>
      </c>
      <c r="E668" s="149">
        <v>200505.0</v>
      </c>
      <c r="F668" s="150"/>
      <c r="G668" s="19" t="s">
        <v>1083</v>
      </c>
    </row>
    <row r="669" ht="14.25" customHeight="1">
      <c r="C669" s="15">
        <v>45991.0</v>
      </c>
      <c r="D669" s="184" t="s">
        <v>1159</v>
      </c>
      <c r="E669" s="149">
        <v>200505.0</v>
      </c>
      <c r="F669" s="150"/>
    </row>
    <row r="670" ht="14.25" customHeight="1">
      <c r="C670" s="15">
        <v>45991.0</v>
      </c>
      <c r="D670" s="184" t="s">
        <v>338</v>
      </c>
      <c r="E670" s="149">
        <v>100505.0</v>
      </c>
      <c r="F670" s="150"/>
      <c r="G670" s="19" t="s">
        <v>1083</v>
      </c>
    </row>
    <row r="671" ht="14.25" customHeight="1">
      <c r="C671" s="15">
        <v>45991.0</v>
      </c>
      <c r="D671" s="184" t="s">
        <v>512</v>
      </c>
      <c r="E671" s="149">
        <v>50000.0</v>
      </c>
      <c r="F671" s="150"/>
    </row>
    <row r="672" ht="14.25" customHeight="1">
      <c r="C672" s="15">
        <v>45991.0</v>
      </c>
      <c r="D672" s="184" t="s">
        <v>510</v>
      </c>
      <c r="E672" s="149">
        <v>50000.0</v>
      </c>
      <c r="F672" s="150"/>
    </row>
    <row r="673" ht="14.25" customHeight="1">
      <c r="C673" s="15">
        <v>45991.0</v>
      </c>
      <c r="D673" s="184" t="s">
        <v>1160</v>
      </c>
      <c r="E673" s="149">
        <v>100000.0</v>
      </c>
      <c r="F673" s="150"/>
      <c r="G673" s="19" t="s">
        <v>1083</v>
      </c>
    </row>
    <row r="674" ht="14.25" customHeight="1">
      <c r="C674" s="15">
        <v>45991.0</v>
      </c>
      <c r="D674" s="184" t="s">
        <v>1161</v>
      </c>
      <c r="E674" s="149">
        <v>150000.0</v>
      </c>
      <c r="F674" s="150"/>
    </row>
    <row r="675" ht="14.25" customHeight="1">
      <c r="C675" s="15">
        <v>45991.0</v>
      </c>
      <c r="D675" s="184" t="s">
        <v>1162</v>
      </c>
      <c r="E675" s="149">
        <v>100505.0</v>
      </c>
      <c r="F675" s="150"/>
    </row>
    <row r="676" ht="14.25" customHeight="1">
      <c r="C676" s="15">
        <v>45991.0</v>
      </c>
      <c r="D676" s="184" t="s">
        <v>1092</v>
      </c>
      <c r="E676" s="149">
        <v>100000.0</v>
      </c>
      <c r="F676" s="150"/>
      <c r="G676" s="19" t="s">
        <v>1083</v>
      </c>
    </row>
    <row r="677" ht="14.25" customHeight="1">
      <c r="C677" s="15">
        <v>45991.0</v>
      </c>
      <c r="D677" s="184" t="s">
        <v>1163</v>
      </c>
      <c r="E677" s="149">
        <v>500505.0</v>
      </c>
      <c r="F677" s="150"/>
      <c r="G677" s="19" t="s">
        <v>1083</v>
      </c>
    </row>
    <row r="678" ht="14.25" customHeight="1">
      <c r="C678" s="15">
        <v>45991.0</v>
      </c>
      <c r="D678" s="184" t="s">
        <v>384</v>
      </c>
      <c r="E678" s="149">
        <v>100505.0</v>
      </c>
      <c r="F678" s="150"/>
    </row>
    <row r="679" ht="14.25" customHeight="1">
      <c r="C679" s="15">
        <v>45991.0</v>
      </c>
      <c r="D679" s="184" t="s">
        <v>1164</v>
      </c>
      <c r="E679" s="149">
        <v>100000.0</v>
      </c>
      <c r="F679" s="150"/>
      <c r="G679" s="19" t="s">
        <v>1083</v>
      </c>
    </row>
    <row r="680" ht="14.25" customHeight="1">
      <c r="C680" s="15">
        <v>45991.0</v>
      </c>
      <c r="D680" s="184" t="s">
        <v>815</v>
      </c>
      <c r="E680" s="149">
        <v>100000.0</v>
      </c>
      <c r="F680" s="150"/>
      <c r="G680" s="19" t="s">
        <v>1083</v>
      </c>
    </row>
    <row r="681" ht="14.25" customHeight="1">
      <c r="C681" s="15">
        <v>45991.0</v>
      </c>
      <c r="D681" s="184" t="s">
        <v>1165</v>
      </c>
      <c r="E681" s="149">
        <v>100000.0</v>
      </c>
      <c r="F681" s="150"/>
    </row>
    <row r="682" ht="14.25" customHeight="1">
      <c r="C682" s="15">
        <v>45991.0</v>
      </c>
      <c r="D682" s="184" t="s">
        <v>1166</v>
      </c>
      <c r="E682" s="149">
        <v>500505.0</v>
      </c>
      <c r="F682" s="150"/>
      <c r="G682" s="19" t="s">
        <v>1083</v>
      </c>
    </row>
    <row r="683" ht="14.25" customHeight="1">
      <c r="C683" s="15">
        <v>45991.0</v>
      </c>
      <c r="D683" s="184" t="s">
        <v>1167</v>
      </c>
      <c r="E683" s="149">
        <v>100000.0</v>
      </c>
      <c r="F683" s="150"/>
      <c r="G683" s="19" t="s">
        <v>1083</v>
      </c>
    </row>
    <row r="684" ht="14.25" customHeight="1">
      <c r="C684" s="15">
        <v>45991.0</v>
      </c>
      <c r="D684" s="184" t="s">
        <v>1168</v>
      </c>
      <c r="E684" s="149">
        <v>100505.0</v>
      </c>
      <c r="F684" s="150"/>
      <c r="G684" s="19" t="s">
        <v>1083</v>
      </c>
    </row>
    <row r="685" ht="14.25" customHeight="1">
      <c r="C685" s="15">
        <v>45991.0</v>
      </c>
      <c r="D685" s="184" t="s">
        <v>390</v>
      </c>
      <c r="E685" s="149">
        <v>200000.0</v>
      </c>
      <c r="F685" s="150"/>
      <c r="G685" s="19" t="s">
        <v>1083</v>
      </c>
    </row>
    <row r="686" ht="14.25" customHeight="1">
      <c r="C686" s="15">
        <v>45991.0</v>
      </c>
      <c r="D686" s="184" t="s">
        <v>958</v>
      </c>
      <c r="E686" s="149">
        <v>50000.0</v>
      </c>
      <c r="F686" s="150"/>
      <c r="G686" s="19" t="s">
        <v>1158</v>
      </c>
    </row>
    <row r="687" ht="14.25" customHeight="1">
      <c r="C687" s="15">
        <v>45991.0</v>
      </c>
      <c r="D687" s="184" t="s">
        <v>187</v>
      </c>
      <c r="E687" s="149">
        <v>500505.0</v>
      </c>
      <c r="F687" s="150"/>
      <c r="G687" s="19" t="s">
        <v>1083</v>
      </c>
    </row>
    <row r="688" ht="14.25" customHeight="1">
      <c r="C688" s="15">
        <v>45991.0</v>
      </c>
      <c r="D688" s="184" t="s">
        <v>1169</v>
      </c>
      <c r="E688" s="149">
        <v>200000.0</v>
      </c>
      <c r="F688" s="150"/>
    </row>
    <row r="689" ht="14.25" customHeight="1">
      <c r="C689" s="15">
        <v>45991.0</v>
      </c>
      <c r="D689" s="184" t="s">
        <v>1170</v>
      </c>
      <c r="E689" s="149">
        <v>100000.0</v>
      </c>
      <c r="F689" s="150"/>
    </row>
    <row r="690" ht="14.25" customHeight="1">
      <c r="C690" s="15">
        <v>45991.0</v>
      </c>
      <c r="D690" s="184" t="s">
        <v>57</v>
      </c>
      <c r="E690" s="149">
        <v>250505.0</v>
      </c>
      <c r="F690" s="150"/>
    </row>
    <row r="691" ht="14.25" customHeight="1">
      <c r="C691" s="15">
        <v>45991.0</v>
      </c>
      <c r="D691" s="184" t="s">
        <v>260</v>
      </c>
      <c r="E691" s="149">
        <v>200000.0</v>
      </c>
      <c r="F691" s="150"/>
    </row>
    <row r="692" ht="14.25" customHeight="1">
      <c r="C692" s="15">
        <v>45991.0</v>
      </c>
      <c r="D692" s="184" t="s">
        <v>857</v>
      </c>
      <c r="E692" s="149">
        <v>10505.0</v>
      </c>
      <c r="F692" s="150"/>
      <c r="G692" s="19" t="s">
        <v>1083</v>
      </c>
    </row>
    <row r="693" ht="14.25" customHeight="1">
      <c r="C693" s="15">
        <v>45991.0</v>
      </c>
      <c r="D693" s="184" t="s">
        <v>1171</v>
      </c>
      <c r="E693" s="149">
        <v>20000.0</v>
      </c>
      <c r="F693" s="150"/>
      <c r="G693" s="19" t="s">
        <v>1083</v>
      </c>
    </row>
    <row r="694" ht="14.25" customHeight="1">
      <c r="C694" s="15">
        <v>45991.0</v>
      </c>
      <c r="D694" s="184" t="s">
        <v>312</v>
      </c>
      <c r="E694" s="149">
        <v>1500000.0</v>
      </c>
      <c r="F694" s="150"/>
    </row>
    <row r="695" ht="14.25" customHeight="1">
      <c r="C695" s="15">
        <v>45991.0</v>
      </c>
      <c r="D695" s="184" t="s">
        <v>312</v>
      </c>
      <c r="E695" s="149">
        <v>500000.0</v>
      </c>
      <c r="F695" s="150"/>
    </row>
    <row r="696" ht="14.25" customHeight="1">
      <c r="C696" s="15">
        <v>45991.0</v>
      </c>
      <c r="D696" s="184" t="s">
        <v>1172</v>
      </c>
      <c r="E696" s="149">
        <v>200505.0</v>
      </c>
      <c r="F696" s="150"/>
    </row>
    <row r="697" ht="14.25" customHeight="1">
      <c r="C697" s="15">
        <v>45991.0</v>
      </c>
      <c r="D697" s="184" t="s">
        <v>249</v>
      </c>
      <c r="E697" s="149">
        <v>200505.0</v>
      </c>
      <c r="F697" s="150"/>
      <c r="G697" s="19" t="s">
        <v>1083</v>
      </c>
    </row>
    <row r="698" ht="14.25" customHeight="1">
      <c r="C698" s="15">
        <v>45991.0</v>
      </c>
      <c r="D698" s="184" t="s">
        <v>1173</v>
      </c>
      <c r="E698" s="149">
        <v>250000.0</v>
      </c>
      <c r="F698" s="150"/>
      <c r="G698" s="19" t="s">
        <v>1083</v>
      </c>
    </row>
    <row r="699" ht="14.25" customHeight="1">
      <c r="C699" s="15">
        <v>45991.0</v>
      </c>
      <c r="D699" s="184" t="s">
        <v>89</v>
      </c>
      <c r="E699" s="149">
        <v>150000.0</v>
      </c>
      <c r="F699" s="150"/>
    </row>
    <row r="700" ht="14.25" customHeight="1">
      <c r="C700" s="15">
        <v>45991.0</v>
      </c>
      <c r="D700" s="184" t="s">
        <v>983</v>
      </c>
      <c r="E700" s="149">
        <v>50505.0</v>
      </c>
      <c r="F700" s="150"/>
    </row>
    <row r="701" ht="14.25" customHeight="1">
      <c r="C701" s="15">
        <v>45991.0</v>
      </c>
      <c r="D701" s="184" t="s">
        <v>434</v>
      </c>
      <c r="E701" s="148"/>
      <c r="F701" s="149">
        <v>30000.0</v>
      </c>
    </row>
    <row r="702" ht="14.25" customHeight="1">
      <c r="B702" s="33"/>
      <c r="C702" s="33"/>
      <c r="D702" s="34" t="s">
        <v>291</v>
      </c>
      <c r="E702" s="35">
        <f t="shared" ref="E702:F702" si="4">SUM(E8:E701)</f>
        <v>216477231</v>
      </c>
      <c r="F702" s="35">
        <f t="shared" si="4"/>
        <v>169071308</v>
      </c>
    </row>
    <row r="703" ht="14.25" customHeight="1">
      <c r="B703" s="147"/>
      <c r="C703" s="127"/>
      <c r="D703" s="128" t="s">
        <v>1174</v>
      </c>
      <c r="E703" s="129">
        <f>E6+E702-F702</f>
        <v>102753821.6</v>
      </c>
      <c r="F703" s="37"/>
    </row>
    <row r="704" ht="14.25" customHeight="1">
      <c r="E704" s="37"/>
      <c r="F704" s="37"/>
    </row>
    <row r="705" ht="14.25" customHeight="1">
      <c r="D705" s="36" t="s">
        <v>293</v>
      </c>
      <c r="E705" s="37">
        <f>E6</f>
        <v>55347898.55</v>
      </c>
      <c r="F705" s="37"/>
    </row>
    <row r="706" ht="14.25" customHeight="1">
      <c r="D706" s="36" t="s">
        <v>295</v>
      </c>
      <c r="E706" s="37">
        <f>E702</f>
        <v>216477231</v>
      </c>
      <c r="F706" s="2"/>
    </row>
    <row r="707" ht="14.25" customHeight="1">
      <c r="D707" s="36" t="s">
        <v>296</v>
      </c>
      <c r="E707" s="37">
        <f>F702</f>
        <v>169071308</v>
      </c>
      <c r="F707" s="2"/>
    </row>
    <row r="708" ht="14.25" customHeight="1">
      <c r="D708" s="1" t="s">
        <v>9</v>
      </c>
      <c r="E708" s="38">
        <f>sum(E8,E10,E15,E21,E34,E35,E38,E46,E47,E53,E61,E63,E67,E70,E74,E76,E87,E88,E101,E106,E125,E128,E131,E133,E134,E140,E142,E150,E170,E184,E209,E210,E211,E213,E227,E239,E247,E260,E264,E268,E280,E290,E295,E306,E309,E321,E326,E330,E345,E347,E357,E363,E373,E380,E388,E400,E406,E420,E426,E427,E428,E435,E447,E449,E453,E465,E466,E474,E568,E592,E610,E632,E641,E654)</f>
        <v>41390557</v>
      </c>
      <c r="F708" s="99"/>
    </row>
    <row r="709" ht="14.25" customHeight="1">
      <c r="D709" s="1" t="s">
        <v>46</v>
      </c>
      <c r="E709" s="38">
        <f>sUM(E122,E191,E275,E291,E379,E413,E419)</f>
        <v>16275000</v>
      </c>
      <c r="F709" s="99"/>
    </row>
    <row r="710" ht="14.25" customHeight="1">
      <c r="D710" s="3" t="s">
        <v>194</v>
      </c>
      <c r="E710" s="2">
        <f>F604</f>
        <v>12500000</v>
      </c>
      <c r="F710" s="99"/>
    </row>
    <row r="711" ht="14.25" customHeight="1">
      <c r="D711" s="3" t="s">
        <v>1083</v>
      </c>
      <c r="E711" s="2">
        <f>sUM(E467,E488,E492,E493,E494,E497,E498,E499,E500,E506,E509,E512,E513,E516,E517,E518,E519,E520,E521,E522,E524,E526,E527,E529,E530,E531,E534,E538,E539,E541,E546,E550,E551,E564,E570,E572,E578,E579,E581,E583,E584,E586,E587,E589,E593,E596,E597,E599,E601,E603,E607,E609,E611,E614,E615,E617,E622,E623,E626,E630,E631,E637,E639,E643,E644,E657,E660,E661,E665,E666,E667,E668,E670,E673,E676,E677,E679,E680,E682,E683,E684,E685,E686,E687,E692,E693,E697,E698)</f>
        <v>24325270</v>
      </c>
      <c r="F711" s="99"/>
    </row>
    <row r="712" ht="14.25" customHeight="1">
      <c r="D712" s="19" t="s">
        <v>289</v>
      </c>
      <c r="E712" s="2">
        <f>-Sum(F29,F30,F31,F198,F297,F298,F296,F311,F362,F384,F386,F385,F606)</f>
        <v>-17948000</v>
      </c>
      <c r="F712" s="99"/>
    </row>
    <row r="713" ht="14.25" customHeight="1">
      <c r="D713" s="36" t="s">
        <v>528</v>
      </c>
      <c r="E713" s="37">
        <f>E705+E706-E707</f>
        <v>102753821.6</v>
      </c>
      <c r="F713" s="2"/>
    </row>
    <row r="714" ht="14.25" customHeight="1">
      <c r="D714" s="1" t="s">
        <v>1175</v>
      </c>
      <c r="E714" s="2">
        <f>E705+E706-E707-E708-E709-E710-E711-E712</f>
        <v>26210994.55</v>
      </c>
      <c r="F714" s="2"/>
    </row>
    <row r="715" ht="14.25" customHeight="1"/>
    <row r="716" ht="14.25" customHeight="1"/>
    <row r="717" ht="14.25" customHeight="1"/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</sheetData>
  <printOptions/>
  <pageMargins bottom="0.7480314960629921" footer="0.0" header="0.0" left="0.7086614173228346" right="0.7086614173228346" top="0.7480314960629921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8.71"/>
    <col customWidth="1" min="2" max="2" width="13.14"/>
    <col customWidth="1" min="3" max="3" width="55.57"/>
    <col customWidth="1" min="4" max="4" width="22.0"/>
    <col customWidth="1" min="5" max="5" width="24.71"/>
    <col customWidth="1" min="6" max="6" width="19.29"/>
    <col customWidth="1" min="7" max="26" width="8.71"/>
  </cols>
  <sheetData>
    <row r="1" ht="14.25" customHeight="1">
      <c r="A1" s="1" t="s">
        <v>0</v>
      </c>
      <c r="D1" s="2"/>
      <c r="E1" s="2"/>
    </row>
    <row r="2" ht="14.25" customHeight="1">
      <c r="A2" s="3" t="s">
        <v>1176</v>
      </c>
      <c r="D2" s="2"/>
      <c r="E2" s="2"/>
    </row>
    <row r="3" ht="14.25" customHeight="1">
      <c r="A3" s="1" t="s">
        <v>2</v>
      </c>
      <c r="D3" s="2"/>
      <c r="E3" s="2"/>
    </row>
    <row r="4" ht="14.25" customHeight="1">
      <c r="A4" s="4" t="s">
        <v>613</v>
      </c>
      <c r="B4" s="4" t="s">
        <v>679</v>
      </c>
      <c r="C4" s="4" t="s">
        <v>4</v>
      </c>
      <c r="D4" s="5" t="s">
        <v>5</v>
      </c>
      <c r="E4" s="5" t="s">
        <v>6</v>
      </c>
      <c r="F4" s="165">
        <f>D794</f>
        <v>115231347.6</v>
      </c>
    </row>
    <row r="5" ht="14.25" customHeight="1">
      <c r="A5" s="7"/>
      <c r="B5" s="7"/>
      <c r="C5" s="7"/>
      <c r="D5" s="8"/>
      <c r="E5" s="8"/>
    </row>
    <row r="6" ht="14.25" customHeight="1">
      <c r="A6" s="10"/>
      <c r="B6" s="10"/>
      <c r="C6" s="11" t="s">
        <v>7</v>
      </c>
      <c r="D6" s="188">
        <f>'Nov 2025'!E703</f>
        <v>102753821.6</v>
      </c>
      <c r="E6" s="13"/>
    </row>
    <row r="7" ht="14.25" customHeight="1">
      <c r="A7" s="10"/>
      <c r="B7" s="10"/>
      <c r="C7" s="11"/>
      <c r="D7" s="14"/>
      <c r="E7" s="13"/>
    </row>
    <row r="8" ht="14.25" customHeight="1">
      <c r="A8" s="56">
        <v>1.0</v>
      </c>
      <c r="B8" s="15">
        <v>45992.0</v>
      </c>
      <c r="C8" s="16" t="s">
        <v>62</v>
      </c>
      <c r="D8" s="138">
        <v>500505.0</v>
      </c>
      <c r="E8" s="139"/>
      <c r="F8" s="19" t="s">
        <v>1083</v>
      </c>
    </row>
    <row r="9" ht="14.25" customHeight="1">
      <c r="A9" s="56">
        <f t="shared" ref="A9:A104" si="1">A8+1</f>
        <v>2</v>
      </c>
      <c r="B9" s="15">
        <v>45992.0</v>
      </c>
      <c r="C9" s="16" t="s">
        <v>408</v>
      </c>
      <c r="D9" s="138">
        <v>250000.0</v>
      </c>
      <c r="E9" s="139"/>
    </row>
    <row r="10" ht="14.25" customHeight="1">
      <c r="A10" s="56">
        <f t="shared" si="1"/>
        <v>3</v>
      </c>
      <c r="B10" s="15">
        <v>45992.0</v>
      </c>
      <c r="C10" s="16" t="s">
        <v>53</v>
      </c>
      <c r="D10" s="138">
        <v>50505.0</v>
      </c>
      <c r="E10" s="139"/>
      <c r="F10" s="92"/>
    </row>
    <row r="11" ht="14.25" customHeight="1">
      <c r="A11" s="56">
        <f t="shared" si="1"/>
        <v>4</v>
      </c>
      <c r="B11" s="15">
        <v>45992.0</v>
      </c>
      <c r="C11" s="16" t="s">
        <v>1177</v>
      </c>
      <c r="D11" s="138">
        <v>100000.0</v>
      </c>
      <c r="E11" s="139"/>
      <c r="F11" s="19" t="s">
        <v>1083</v>
      </c>
    </row>
    <row r="12" ht="14.25" customHeight="1">
      <c r="A12" s="56">
        <f t="shared" si="1"/>
        <v>5</v>
      </c>
      <c r="B12" s="15">
        <v>45992.0</v>
      </c>
      <c r="C12" s="16" t="s">
        <v>670</v>
      </c>
      <c r="D12" s="138">
        <v>100505.0</v>
      </c>
      <c r="E12" s="139"/>
    </row>
    <row r="13" ht="14.25" customHeight="1">
      <c r="A13" s="56">
        <f t="shared" si="1"/>
        <v>6</v>
      </c>
      <c r="B13" s="15">
        <v>45992.0</v>
      </c>
      <c r="C13" s="16" t="s">
        <v>53</v>
      </c>
      <c r="D13" s="138">
        <v>50000.0</v>
      </c>
      <c r="E13" s="139"/>
    </row>
    <row r="14" ht="14.25" customHeight="1">
      <c r="A14" s="56">
        <f t="shared" si="1"/>
        <v>7</v>
      </c>
      <c r="B14" s="15">
        <v>45992.0</v>
      </c>
      <c r="C14" s="16" t="s">
        <v>1178</v>
      </c>
      <c r="D14" s="138">
        <v>250505.0</v>
      </c>
      <c r="E14" s="139"/>
      <c r="F14" s="19" t="s">
        <v>1083</v>
      </c>
    </row>
    <row r="15" ht="14.25" customHeight="1">
      <c r="A15" s="56">
        <f t="shared" si="1"/>
        <v>8</v>
      </c>
      <c r="B15" s="15">
        <v>45992.0</v>
      </c>
      <c r="C15" s="16" t="s">
        <v>807</v>
      </c>
      <c r="D15" s="138">
        <v>23000.0</v>
      </c>
      <c r="E15" s="139"/>
    </row>
    <row r="16" ht="14.25" customHeight="1">
      <c r="A16" s="56">
        <f t="shared" si="1"/>
        <v>9</v>
      </c>
      <c r="B16" s="15">
        <v>45992.0</v>
      </c>
      <c r="C16" s="16" t="s">
        <v>1179</v>
      </c>
      <c r="D16" s="138">
        <v>200505.0</v>
      </c>
      <c r="E16" s="139"/>
      <c r="F16" s="19" t="s">
        <v>1083</v>
      </c>
    </row>
    <row r="17" ht="14.25" customHeight="1">
      <c r="A17" s="56">
        <f t="shared" si="1"/>
        <v>10</v>
      </c>
      <c r="B17" s="15">
        <v>45992.0</v>
      </c>
      <c r="C17" s="16" t="s">
        <v>1180</v>
      </c>
      <c r="D17" s="138">
        <v>50000.0</v>
      </c>
      <c r="E17" s="139"/>
      <c r="F17" s="22"/>
    </row>
    <row r="18" ht="14.25" customHeight="1">
      <c r="A18" s="56">
        <f t="shared" si="1"/>
        <v>11</v>
      </c>
      <c r="B18" s="15">
        <v>45992.0</v>
      </c>
      <c r="C18" s="16" t="s">
        <v>127</v>
      </c>
      <c r="D18" s="138">
        <v>100505.0</v>
      </c>
      <c r="E18" s="139"/>
    </row>
    <row r="19" ht="14.25" customHeight="1">
      <c r="A19" s="56">
        <f t="shared" si="1"/>
        <v>12</v>
      </c>
      <c r="B19" s="15">
        <v>45992.0</v>
      </c>
      <c r="C19" s="16" t="s">
        <v>1181</v>
      </c>
      <c r="D19" s="138">
        <v>500505.0</v>
      </c>
      <c r="E19" s="139"/>
      <c r="F19" s="19" t="s">
        <v>1083</v>
      </c>
    </row>
    <row r="20" ht="14.25" customHeight="1">
      <c r="A20" s="56">
        <f t="shared" si="1"/>
        <v>13</v>
      </c>
      <c r="B20" s="15">
        <v>45992.0</v>
      </c>
      <c r="C20" s="16" t="s">
        <v>1182</v>
      </c>
      <c r="D20" s="138">
        <v>100000.0</v>
      </c>
      <c r="E20" s="139"/>
      <c r="F20" s="19" t="s">
        <v>1083</v>
      </c>
    </row>
    <row r="21" ht="14.25" customHeight="1">
      <c r="A21" s="56">
        <f t="shared" si="1"/>
        <v>14</v>
      </c>
      <c r="B21" s="15">
        <v>45992.0</v>
      </c>
      <c r="C21" s="16" t="s">
        <v>1114</v>
      </c>
      <c r="D21" s="138">
        <v>100505.0</v>
      </c>
      <c r="E21" s="139"/>
      <c r="F21" s="19" t="s">
        <v>1083</v>
      </c>
    </row>
    <row r="22" ht="14.25" customHeight="1">
      <c r="A22" s="56">
        <f t="shared" si="1"/>
        <v>15</v>
      </c>
      <c r="B22" s="15">
        <v>45992.0</v>
      </c>
      <c r="C22" s="16" t="s">
        <v>391</v>
      </c>
      <c r="D22" s="138">
        <v>20000.0</v>
      </c>
      <c r="E22" s="139"/>
      <c r="F22" s="1"/>
    </row>
    <row r="23" ht="14.25" customHeight="1">
      <c r="A23" s="56">
        <f t="shared" si="1"/>
        <v>16</v>
      </c>
      <c r="B23" s="15">
        <v>45992.0</v>
      </c>
      <c r="C23" s="16" t="s">
        <v>11</v>
      </c>
      <c r="D23" s="138">
        <v>300000.0</v>
      </c>
      <c r="E23" s="139"/>
      <c r="F23" s="3" t="s">
        <v>9</v>
      </c>
    </row>
    <row r="24" ht="14.25" customHeight="1">
      <c r="A24" s="56">
        <f t="shared" si="1"/>
        <v>17</v>
      </c>
      <c r="B24" s="15">
        <v>45992.0</v>
      </c>
      <c r="C24" s="16" t="s">
        <v>783</v>
      </c>
      <c r="D24" s="138">
        <v>100505.0</v>
      </c>
      <c r="E24" s="139"/>
      <c r="F24" s="19" t="s">
        <v>1083</v>
      </c>
    </row>
    <row r="25" ht="14.25" customHeight="1">
      <c r="A25" s="56">
        <f t="shared" si="1"/>
        <v>18</v>
      </c>
      <c r="B25" s="15">
        <v>45992.0</v>
      </c>
      <c r="C25" s="16" t="s">
        <v>8</v>
      </c>
      <c r="D25" s="138">
        <v>100000.0</v>
      </c>
      <c r="E25" s="139"/>
      <c r="F25" s="19" t="s">
        <v>9</v>
      </c>
    </row>
    <row r="26" ht="14.25" customHeight="1">
      <c r="A26" s="56">
        <f t="shared" si="1"/>
        <v>19</v>
      </c>
      <c r="B26" s="15">
        <v>45992.0</v>
      </c>
      <c r="C26" s="16" t="s">
        <v>8</v>
      </c>
      <c r="D26" s="138">
        <v>100000.0</v>
      </c>
      <c r="E26" s="139"/>
      <c r="F26" s="3" t="s">
        <v>60</v>
      </c>
    </row>
    <row r="27" ht="14.25" customHeight="1">
      <c r="A27" s="56">
        <f t="shared" si="1"/>
        <v>20</v>
      </c>
      <c r="B27" s="15">
        <v>45992.0</v>
      </c>
      <c r="C27" s="16" t="s">
        <v>1183</v>
      </c>
      <c r="D27" s="138">
        <v>400000.0</v>
      </c>
      <c r="E27" s="139"/>
      <c r="F27" s="19" t="s">
        <v>1083</v>
      </c>
    </row>
    <row r="28" ht="14.25" customHeight="1">
      <c r="A28" s="56">
        <f t="shared" si="1"/>
        <v>21</v>
      </c>
      <c r="B28" s="15">
        <v>45992.0</v>
      </c>
      <c r="C28" s="16" t="s">
        <v>637</v>
      </c>
      <c r="D28" s="138">
        <v>888888.0</v>
      </c>
      <c r="E28" s="139"/>
      <c r="F28" s="189"/>
    </row>
    <row r="29" ht="14.25" customHeight="1">
      <c r="A29" s="56">
        <f t="shared" si="1"/>
        <v>22</v>
      </c>
      <c r="B29" s="15">
        <v>45992.0</v>
      </c>
      <c r="C29" s="16" t="s">
        <v>408</v>
      </c>
      <c r="D29" s="138">
        <v>40000.0</v>
      </c>
      <c r="E29" s="139"/>
      <c r="F29" s="1"/>
    </row>
    <row r="30" ht="14.25" customHeight="1">
      <c r="A30" s="56">
        <f t="shared" si="1"/>
        <v>23</v>
      </c>
      <c r="B30" s="15">
        <v>45992.0</v>
      </c>
      <c r="C30" s="16" t="s">
        <v>56</v>
      </c>
      <c r="D30" s="138">
        <v>500000.0</v>
      </c>
      <c r="E30" s="139"/>
    </row>
    <row r="31" ht="14.25" customHeight="1">
      <c r="A31" s="56">
        <f t="shared" si="1"/>
        <v>24</v>
      </c>
      <c r="B31" s="15">
        <v>45992.0</v>
      </c>
      <c r="C31" s="16" t="s">
        <v>56</v>
      </c>
      <c r="D31" s="138">
        <v>500505.0</v>
      </c>
      <c r="E31" s="139"/>
    </row>
    <row r="32" ht="14.25" customHeight="1">
      <c r="A32" s="56">
        <f t="shared" si="1"/>
        <v>25</v>
      </c>
      <c r="B32" s="15">
        <v>45992.0</v>
      </c>
      <c r="C32" s="16" t="s">
        <v>407</v>
      </c>
      <c r="D32" s="138">
        <v>1000000.0</v>
      </c>
      <c r="E32" s="139"/>
    </row>
    <row r="33" ht="14.25" customHeight="1">
      <c r="A33" s="56">
        <f t="shared" si="1"/>
        <v>26</v>
      </c>
      <c r="B33" s="15">
        <v>45992.0</v>
      </c>
      <c r="C33" s="16" t="s">
        <v>13</v>
      </c>
      <c r="D33" s="138">
        <v>20002.0</v>
      </c>
      <c r="E33" s="139"/>
      <c r="F33" s="19" t="s">
        <v>9</v>
      </c>
    </row>
    <row r="34" ht="14.25" customHeight="1">
      <c r="A34" s="56">
        <f t="shared" si="1"/>
        <v>27</v>
      </c>
      <c r="B34" s="15">
        <v>45992.0</v>
      </c>
      <c r="C34" s="16" t="s">
        <v>626</v>
      </c>
      <c r="D34" s="138">
        <v>200000.0</v>
      </c>
      <c r="E34" s="139"/>
    </row>
    <row r="35" ht="14.25" customHeight="1">
      <c r="A35" s="56">
        <f t="shared" si="1"/>
        <v>28</v>
      </c>
      <c r="B35" s="15">
        <v>45992.0</v>
      </c>
      <c r="C35" s="16" t="s">
        <v>45</v>
      </c>
      <c r="D35" s="138">
        <v>500000.0</v>
      </c>
      <c r="E35" s="139"/>
      <c r="F35" s="3" t="s">
        <v>46</v>
      </c>
    </row>
    <row r="36" ht="14.25" customHeight="1">
      <c r="A36" s="56">
        <f t="shared" si="1"/>
        <v>29</v>
      </c>
      <c r="B36" s="15">
        <v>45992.0</v>
      </c>
      <c r="C36" s="16" t="s">
        <v>1184</v>
      </c>
      <c r="D36" s="138">
        <v>100000.0</v>
      </c>
      <c r="E36" s="139"/>
    </row>
    <row r="37" ht="14.25" customHeight="1">
      <c r="A37" s="56">
        <f t="shared" si="1"/>
        <v>30</v>
      </c>
      <c r="B37" s="15">
        <v>45992.0</v>
      </c>
      <c r="C37" s="16" t="s">
        <v>33</v>
      </c>
      <c r="D37" s="138">
        <v>100000.0</v>
      </c>
      <c r="E37" s="139"/>
    </row>
    <row r="38" ht="14.25" customHeight="1">
      <c r="A38" s="56">
        <f t="shared" si="1"/>
        <v>31</v>
      </c>
      <c r="B38" s="15">
        <v>45992.0</v>
      </c>
      <c r="C38" s="16" t="s">
        <v>59</v>
      </c>
      <c r="D38" s="138">
        <v>500000.0</v>
      </c>
      <c r="E38" s="139"/>
      <c r="F38" s="19" t="s">
        <v>60</v>
      </c>
    </row>
    <row r="39" ht="14.25" customHeight="1">
      <c r="A39" s="56">
        <f t="shared" si="1"/>
        <v>32</v>
      </c>
      <c r="B39" s="15">
        <v>45992.0</v>
      </c>
      <c r="C39" s="16" t="s">
        <v>36</v>
      </c>
      <c r="D39" s="138">
        <v>300000.0</v>
      </c>
      <c r="E39" s="139"/>
      <c r="F39" s="19" t="s">
        <v>9</v>
      </c>
    </row>
    <row r="40" ht="14.25" customHeight="1">
      <c r="A40" s="56">
        <f t="shared" si="1"/>
        <v>33</v>
      </c>
      <c r="B40" s="15">
        <v>45992.0</v>
      </c>
      <c r="C40" s="16" t="s">
        <v>537</v>
      </c>
      <c r="D40" s="138">
        <v>50000.0</v>
      </c>
      <c r="E40" s="139"/>
      <c r="F40" s="92"/>
    </row>
    <row r="41" ht="14.25" customHeight="1">
      <c r="A41" s="56">
        <f t="shared" si="1"/>
        <v>34</v>
      </c>
      <c r="B41" s="15">
        <v>45992.0</v>
      </c>
      <c r="C41" s="16" t="s">
        <v>278</v>
      </c>
      <c r="D41" s="138">
        <v>70000.0</v>
      </c>
      <c r="E41" s="139"/>
    </row>
    <row r="42" ht="14.25" customHeight="1">
      <c r="A42" s="56">
        <f t="shared" si="1"/>
        <v>35</v>
      </c>
      <c r="B42" s="15">
        <v>45992.0</v>
      </c>
      <c r="C42" s="16" t="s">
        <v>1185</v>
      </c>
      <c r="D42" s="138">
        <v>250505.0</v>
      </c>
      <c r="E42" s="139"/>
      <c r="F42" s="19" t="s">
        <v>1083</v>
      </c>
    </row>
    <row r="43" ht="14.25" customHeight="1">
      <c r="A43" s="56">
        <f t="shared" si="1"/>
        <v>36</v>
      </c>
      <c r="B43" s="15">
        <v>45992.0</v>
      </c>
      <c r="C43" s="16" t="s">
        <v>52</v>
      </c>
      <c r="D43" s="138">
        <v>1000000.0</v>
      </c>
      <c r="E43" s="139"/>
      <c r="F43" s="1"/>
    </row>
    <row r="44" ht="14.25" customHeight="1">
      <c r="A44" s="56">
        <f t="shared" si="1"/>
        <v>37</v>
      </c>
      <c r="B44" s="15">
        <v>45992.0</v>
      </c>
      <c r="C44" s="16" t="s">
        <v>42</v>
      </c>
      <c r="D44" s="138">
        <v>700505.0</v>
      </c>
      <c r="E44" s="139"/>
      <c r="F44" s="19" t="s">
        <v>1083</v>
      </c>
    </row>
    <row r="45" ht="14.25" customHeight="1">
      <c r="A45" s="56">
        <f t="shared" si="1"/>
        <v>38</v>
      </c>
      <c r="B45" s="15">
        <v>45992.0</v>
      </c>
      <c r="C45" s="16" t="s">
        <v>187</v>
      </c>
      <c r="D45" s="138">
        <v>500505.0</v>
      </c>
      <c r="E45" s="139"/>
    </row>
    <row r="46" ht="14.25" customHeight="1">
      <c r="A46" s="56">
        <f t="shared" si="1"/>
        <v>39</v>
      </c>
      <c r="B46" s="15">
        <v>45992.0</v>
      </c>
      <c r="C46" s="16" t="s">
        <v>1186</v>
      </c>
      <c r="D46" s="138">
        <v>500000.0</v>
      </c>
      <c r="E46" s="139"/>
      <c r="F46" s="19" t="s">
        <v>1083</v>
      </c>
    </row>
    <row r="47" ht="14.25" customHeight="1">
      <c r="A47" s="56">
        <f t="shared" si="1"/>
        <v>40</v>
      </c>
      <c r="B47" s="15">
        <v>45992.0</v>
      </c>
      <c r="C47" s="16" t="s">
        <v>1186</v>
      </c>
      <c r="D47" s="138">
        <v>500000.0</v>
      </c>
      <c r="E47" s="139"/>
      <c r="F47" s="3" t="s">
        <v>9</v>
      </c>
    </row>
    <row r="48" ht="14.25" customHeight="1">
      <c r="A48" s="56">
        <f t="shared" si="1"/>
        <v>41</v>
      </c>
      <c r="B48" s="15">
        <v>45992.0</v>
      </c>
      <c r="C48" s="16" t="s">
        <v>27</v>
      </c>
      <c r="D48" s="138">
        <v>50000.0</v>
      </c>
      <c r="E48" s="139"/>
      <c r="F48" s="1"/>
    </row>
    <row r="49" ht="14.25" customHeight="1">
      <c r="A49" s="56">
        <f t="shared" si="1"/>
        <v>42</v>
      </c>
      <c r="B49" s="15">
        <v>45992.0</v>
      </c>
      <c r="C49" s="16" t="s">
        <v>34</v>
      </c>
      <c r="D49" s="138">
        <v>500000.0</v>
      </c>
      <c r="E49" s="139"/>
      <c r="F49" s="1"/>
    </row>
    <row r="50" ht="14.25" customHeight="1">
      <c r="A50" s="56">
        <f t="shared" si="1"/>
        <v>43</v>
      </c>
      <c r="B50" s="15">
        <v>45992.0</v>
      </c>
      <c r="C50" s="16" t="s">
        <v>144</v>
      </c>
      <c r="D50" s="138">
        <v>250000.0</v>
      </c>
      <c r="E50" s="139"/>
      <c r="F50" s="3" t="s">
        <v>9</v>
      </c>
    </row>
    <row r="51" ht="14.25" customHeight="1">
      <c r="A51" s="56">
        <f t="shared" si="1"/>
        <v>44</v>
      </c>
      <c r="B51" s="15">
        <v>45992.0</v>
      </c>
      <c r="C51" s="16" t="s">
        <v>274</v>
      </c>
      <c r="D51" s="138">
        <v>100000.0</v>
      </c>
      <c r="E51" s="139"/>
      <c r="F51" s="19" t="s">
        <v>1083</v>
      </c>
    </row>
    <row r="52" ht="14.25" customHeight="1">
      <c r="A52" s="56">
        <f t="shared" si="1"/>
        <v>45</v>
      </c>
      <c r="B52" s="15">
        <v>45992.0</v>
      </c>
      <c r="C52" s="16" t="s">
        <v>439</v>
      </c>
      <c r="D52" s="138">
        <v>500000.0</v>
      </c>
      <c r="E52" s="139"/>
      <c r="F52" s="3" t="s">
        <v>9</v>
      </c>
    </row>
    <row r="53" ht="14.25" customHeight="1">
      <c r="A53" s="56">
        <f t="shared" si="1"/>
        <v>46</v>
      </c>
      <c r="B53" s="15">
        <v>45992.0</v>
      </c>
      <c r="C53" s="16" t="s">
        <v>253</v>
      </c>
      <c r="D53" s="138">
        <v>3000505.0</v>
      </c>
      <c r="E53" s="139"/>
      <c r="F53" s="19" t="s">
        <v>1083</v>
      </c>
    </row>
    <row r="54" ht="14.25" customHeight="1">
      <c r="A54" s="56">
        <f t="shared" si="1"/>
        <v>47</v>
      </c>
      <c r="B54" s="15">
        <v>45992.0</v>
      </c>
      <c r="C54" s="16" t="s">
        <v>607</v>
      </c>
      <c r="D54" s="138">
        <v>150000.0</v>
      </c>
      <c r="E54" s="139"/>
    </row>
    <row r="55" ht="14.25" customHeight="1">
      <c r="A55" s="56">
        <f t="shared" si="1"/>
        <v>48</v>
      </c>
      <c r="B55" s="15">
        <v>45992.0</v>
      </c>
      <c r="C55" s="16" t="s">
        <v>1187</v>
      </c>
      <c r="D55" s="138">
        <v>50000.0</v>
      </c>
      <c r="E55" s="139"/>
      <c r="F55" s="19" t="s">
        <v>1083</v>
      </c>
    </row>
    <row r="56" ht="14.25" customHeight="1">
      <c r="A56" s="56">
        <f t="shared" si="1"/>
        <v>49</v>
      </c>
      <c r="B56" s="15">
        <v>45992.0</v>
      </c>
      <c r="C56" s="16" t="s">
        <v>351</v>
      </c>
      <c r="D56" s="138">
        <v>500505.0</v>
      </c>
      <c r="E56" s="139"/>
      <c r="F56" s="1"/>
    </row>
    <row r="57" ht="14.25" customHeight="1">
      <c r="A57" s="56">
        <f t="shared" si="1"/>
        <v>50</v>
      </c>
      <c r="B57" s="15">
        <v>45992.0</v>
      </c>
      <c r="C57" s="16" t="s">
        <v>1188</v>
      </c>
      <c r="D57" s="138">
        <v>100000.0</v>
      </c>
      <c r="E57" s="139"/>
    </row>
    <row r="58" ht="14.25" customHeight="1">
      <c r="A58" s="56">
        <f t="shared" si="1"/>
        <v>51</v>
      </c>
      <c r="B58" s="15">
        <v>45992.0</v>
      </c>
      <c r="C58" s="16" t="s">
        <v>100</v>
      </c>
      <c r="D58" s="138">
        <v>250000.0</v>
      </c>
      <c r="E58" s="139"/>
      <c r="F58" s="19" t="s">
        <v>9</v>
      </c>
    </row>
    <row r="59" ht="14.25" customHeight="1">
      <c r="A59" s="56">
        <f t="shared" si="1"/>
        <v>52</v>
      </c>
      <c r="B59" s="15">
        <v>45992.0</v>
      </c>
      <c r="C59" s="16" t="s">
        <v>1189</v>
      </c>
      <c r="D59" s="138">
        <v>150000.0</v>
      </c>
      <c r="E59" s="139"/>
    </row>
    <row r="60" ht="14.25" customHeight="1">
      <c r="A60" s="56">
        <f t="shared" si="1"/>
        <v>53</v>
      </c>
      <c r="B60" s="15">
        <v>45992.0</v>
      </c>
      <c r="C60" s="16" t="s">
        <v>201</v>
      </c>
      <c r="D60" s="138">
        <v>100000.0</v>
      </c>
      <c r="E60" s="139"/>
    </row>
    <row r="61" ht="14.25" customHeight="1">
      <c r="A61" s="56">
        <f t="shared" si="1"/>
        <v>54</v>
      </c>
      <c r="B61" s="15">
        <v>45992.0</v>
      </c>
      <c r="C61" s="16" t="s">
        <v>175</v>
      </c>
      <c r="D61" s="138">
        <v>50000.0</v>
      </c>
      <c r="E61" s="139"/>
      <c r="F61" s="19" t="s">
        <v>1083</v>
      </c>
    </row>
    <row r="62" ht="14.25" customHeight="1">
      <c r="A62" s="56">
        <f t="shared" si="1"/>
        <v>55</v>
      </c>
      <c r="B62" s="15">
        <v>45992.0</v>
      </c>
      <c r="C62" s="16" t="s">
        <v>1190</v>
      </c>
      <c r="D62" s="138">
        <v>100505.0</v>
      </c>
      <c r="E62" s="139"/>
      <c r="F62" s="1"/>
    </row>
    <row r="63" ht="14.25" customHeight="1">
      <c r="A63" s="56">
        <f t="shared" si="1"/>
        <v>56</v>
      </c>
      <c r="B63" s="15">
        <v>45992.0</v>
      </c>
      <c r="C63" s="16" t="s">
        <v>223</v>
      </c>
      <c r="D63" s="138">
        <v>50505.0</v>
      </c>
      <c r="E63" s="139"/>
      <c r="F63" s="19" t="s">
        <v>1083</v>
      </c>
    </row>
    <row r="64" ht="14.25" customHeight="1">
      <c r="A64" s="56">
        <f t="shared" si="1"/>
        <v>57</v>
      </c>
      <c r="B64" s="15">
        <v>45992.0</v>
      </c>
      <c r="C64" s="16" t="s">
        <v>333</v>
      </c>
      <c r="D64" s="138">
        <v>100505.0</v>
      </c>
      <c r="E64" s="139"/>
    </row>
    <row r="65" ht="14.25" customHeight="1">
      <c r="A65" s="56">
        <f t="shared" si="1"/>
        <v>58</v>
      </c>
      <c r="B65" s="15">
        <v>45992.0</v>
      </c>
      <c r="C65" s="16" t="s">
        <v>842</v>
      </c>
      <c r="D65" s="138">
        <v>200000.0</v>
      </c>
      <c r="E65" s="139"/>
    </row>
    <row r="66" ht="14.25" customHeight="1">
      <c r="A66" s="56">
        <f t="shared" si="1"/>
        <v>59</v>
      </c>
      <c r="B66" s="15">
        <v>45992.0</v>
      </c>
      <c r="C66" s="16" t="s">
        <v>324</v>
      </c>
      <c r="D66" s="138">
        <v>150000.0</v>
      </c>
      <c r="E66" s="139"/>
      <c r="F66" s="19" t="s">
        <v>1083</v>
      </c>
    </row>
    <row r="67" ht="14.25" customHeight="1">
      <c r="A67" s="56">
        <f t="shared" si="1"/>
        <v>60</v>
      </c>
      <c r="B67" s="15">
        <v>45992.0</v>
      </c>
      <c r="C67" s="16" t="s">
        <v>1063</v>
      </c>
      <c r="D67" s="138">
        <v>100505.0</v>
      </c>
      <c r="E67" s="139"/>
    </row>
    <row r="68" ht="14.25" customHeight="1">
      <c r="A68" s="56">
        <f t="shared" si="1"/>
        <v>61</v>
      </c>
      <c r="B68" s="15">
        <v>45992.0</v>
      </c>
      <c r="C68" s="29" t="s">
        <v>166</v>
      </c>
      <c r="D68" s="138">
        <v>1300000.0</v>
      </c>
      <c r="E68" s="139"/>
      <c r="F68" s="19" t="s">
        <v>9</v>
      </c>
    </row>
    <row r="69" ht="14.25" customHeight="1">
      <c r="A69" s="56">
        <f t="shared" si="1"/>
        <v>62</v>
      </c>
      <c r="B69" s="15">
        <v>45992.0</v>
      </c>
      <c r="C69" s="29" t="s">
        <v>21</v>
      </c>
      <c r="D69" s="138">
        <v>25000.0</v>
      </c>
      <c r="E69" s="139"/>
      <c r="F69" s="1"/>
    </row>
    <row r="70" ht="14.25" customHeight="1">
      <c r="A70" s="56">
        <f t="shared" si="1"/>
        <v>63</v>
      </c>
      <c r="B70" s="15">
        <v>45992.0</v>
      </c>
      <c r="C70" s="29" t="s">
        <v>21</v>
      </c>
      <c r="D70" s="138">
        <v>25505.0</v>
      </c>
      <c r="E70" s="139"/>
    </row>
    <row r="71" ht="14.25" customHeight="1">
      <c r="A71" s="56">
        <f t="shared" si="1"/>
        <v>64</v>
      </c>
      <c r="B71" s="15">
        <v>45992.0</v>
      </c>
      <c r="C71" s="29" t="s">
        <v>102</v>
      </c>
      <c r="D71" s="138">
        <v>100000.0</v>
      </c>
      <c r="E71" s="139"/>
    </row>
    <row r="72" ht="14.25" customHeight="1">
      <c r="A72" s="56">
        <f t="shared" si="1"/>
        <v>65</v>
      </c>
      <c r="B72" s="15">
        <v>45992.0</v>
      </c>
      <c r="C72" s="29" t="s">
        <v>1191</v>
      </c>
      <c r="D72" s="138">
        <v>100000.0</v>
      </c>
      <c r="E72" s="139"/>
      <c r="F72" s="19" t="s">
        <v>1083</v>
      </c>
    </row>
    <row r="73" ht="14.25" customHeight="1">
      <c r="A73" s="56">
        <f t="shared" si="1"/>
        <v>66</v>
      </c>
      <c r="B73" s="15">
        <v>45992.0</v>
      </c>
      <c r="C73" s="29" t="s">
        <v>41</v>
      </c>
      <c r="D73" s="138">
        <v>500000.0</v>
      </c>
      <c r="E73" s="139"/>
    </row>
    <row r="74" ht="14.25" customHeight="1">
      <c r="A74" s="56">
        <f t="shared" si="1"/>
        <v>67</v>
      </c>
      <c r="B74" s="15">
        <v>45992.0</v>
      </c>
      <c r="C74" s="29" t="s">
        <v>41</v>
      </c>
      <c r="D74" s="138">
        <v>100505.0</v>
      </c>
      <c r="E74" s="139"/>
    </row>
    <row r="75" ht="14.25" customHeight="1">
      <c r="A75" s="56">
        <f t="shared" si="1"/>
        <v>68</v>
      </c>
      <c r="B75" s="15">
        <v>45992.0</v>
      </c>
      <c r="C75" s="29" t="s">
        <v>1192</v>
      </c>
      <c r="D75" s="138">
        <v>1000000.0</v>
      </c>
      <c r="E75" s="139"/>
      <c r="F75" s="19" t="s">
        <v>1083</v>
      </c>
    </row>
    <row r="76" ht="14.25" customHeight="1">
      <c r="A76" s="56">
        <f t="shared" si="1"/>
        <v>69</v>
      </c>
      <c r="B76" s="15">
        <v>45992.0</v>
      </c>
      <c r="C76" s="29" t="s">
        <v>15</v>
      </c>
      <c r="D76" s="138">
        <v>137700.0</v>
      </c>
      <c r="E76" s="139"/>
    </row>
    <row r="77" ht="14.25" customHeight="1">
      <c r="A77" s="56">
        <f t="shared" si="1"/>
        <v>70</v>
      </c>
      <c r="B77" s="15">
        <v>45992.0</v>
      </c>
      <c r="C77" s="29" t="s">
        <v>474</v>
      </c>
      <c r="D77" s="138">
        <v>5000505.0</v>
      </c>
      <c r="E77" s="139"/>
    </row>
    <row r="78" ht="14.25" customHeight="1">
      <c r="A78" s="56">
        <f t="shared" si="1"/>
        <v>71</v>
      </c>
      <c r="B78" s="15">
        <v>45992.0</v>
      </c>
      <c r="C78" s="29" t="s">
        <v>162</v>
      </c>
      <c r="D78" s="138">
        <v>50000.0</v>
      </c>
      <c r="E78" s="139"/>
    </row>
    <row r="79" ht="14.25" customHeight="1">
      <c r="A79" s="56">
        <f t="shared" si="1"/>
        <v>72</v>
      </c>
      <c r="B79" s="15">
        <v>45992.0</v>
      </c>
      <c r="C79" s="29" t="s">
        <v>481</v>
      </c>
      <c r="D79" s="138">
        <v>100000.0</v>
      </c>
      <c r="E79" s="139"/>
      <c r="F79" s="19" t="s">
        <v>9</v>
      </c>
    </row>
    <row r="80" ht="14.25" customHeight="1">
      <c r="A80" s="56">
        <f t="shared" si="1"/>
        <v>73</v>
      </c>
      <c r="B80" s="15">
        <v>45992.0</v>
      </c>
      <c r="C80" s="29" t="s">
        <v>190</v>
      </c>
      <c r="D80" s="138">
        <v>100000.0</v>
      </c>
      <c r="E80" s="139"/>
      <c r="F80" s="19" t="s">
        <v>1083</v>
      </c>
    </row>
    <row r="81" ht="14.25" customHeight="1">
      <c r="A81" s="56">
        <f t="shared" si="1"/>
        <v>74</v>
      </c>
      <c r="B81" s="15">
        <v>45992.0</v>
      </c>
      <c r="C81" s="29" t="s">
        <v>33</v>
      </c>
      <c r="D81" s="138">
        <v>200000.0</v>
      </c>
      <c r="E81" s="139"/>
      <c r="F81" s="19" t="s">
        <v>1083</v>
      </c>
    </row>
    <row r="82" ht="14.25" customHeight="1">
      <c r="A82" s="56">
        <f t="shared" si="1"/>
        <v>75</v>
      </c>
      <c r="B82" s="15">
        <v>45992.0</v>
      </c>
      <c r="C82" s="29" t="s">
        <v>1193</v>
      </c>
      <c r="D82" s="138">
        <v>100505.0</v>
      </c>
      <c r="E82" s="139"/>
    </row>
    <row r="83" ht="14.25" customHeight="1">
      <c r="A83" s="56">
        <f t="shared" si="1"/>
        <v>76</v>
      </c>
      <c r="B83" s="15">
        <v>45992.0</v>
      </c>
      <c r="C83" s="29" t="s">
        <v>175</v>
      </c>
      <c r="D83" s="138">
        <v>50000.0</v>
      </c>
      <c r="E83" s="139"/>
    </row>
    <row r="84" ht="14.25" customHeight="1">
      <c r="A84" s="56">
        <f t="shared" si="1"/>
        <v>77</v>
      </c>
      <c r="B84" s="15">
        <v>45992.0</v>
      </c>
      <c r="C84" s="29" t="s">
        <v>1194</v>
      </c>
      <c r="D84" s="138">
        <v>150505.0</v>
      </c>
      <c r="E84" s="139"/>
      <c r="F84" s="19" t="s">
        <v>1083</v>
      </c>
    </row>
    <row r="85" ht="14.25" customHeight="1">
      <c r="A85" s="56">
        <f t="shared" si="1"/>
        <v>78</v>
      </c>
      <c r="B85" s="15">
        <v>45992.0</v>
      </c>
      <c r="C85" s="29" t="s">
        <v>1195</v>
      </c>
      <c r="D85" s="138">
        <v>30000.0</v>
      </c>
      <c r="E85" s="139"/>
      <c r="F85" s="1"/>
    </row>
    <row r="86" ht="14.25" customHeight="1">
      <c r="A86" s="56">
        <f t="shared" si="1"/>
        <v>79</v>
      </c>
      <c r="B86" s="15">
        <v>45993.0</v>
      </c>
      <c r="C86" s="29" t="s">
        <v>1196</v>
      </c>
      <c r="D86" s="138">
        <v>5000000.0</v>
      </c>
      <c r="E86" s="139"/>
      <c r="F86" s="19" t="s">
        <v>1083</v>
      </c>
    </row>
    <row r="87" ht="14.25" customHeight="1">
      <c r="A87" s="56">
        <f t="shared" si="1"/>
        <v>80</v>
      </c>
      <c r="B87" s="15">
        <v>45993.0</v>
      </c>
      <c r="C87" s="29" t="s">
        <v>894</v>
      </c>
      <c r="D87" s="138">
        <v>50000.0</v>
      </c>
      <c r="E87" s="139"/>
    </row>
    <row r="88" ht="14.25" customHeight="1">
      <c r="A88" s="56">
        <f t="shared" si="1"/>
        <v>81</v>
      </c>
      <c r="B88" s="15">
        <v>45993.0</v>
      </c>
      <c r="C88" s="29" t="s">
        <v>146</v>
      </c>
      <c r="D88" s="138">
        <v>300505.0</v>
      </c>
      <c r="E88" s="139"/>
    </row>
    <row r="89" ht="14.25" customHeight="1">
      <c r="A89" s="56">
        <f t="shared" si="1"/>
        <v>82</v>
      </c>
      <c r="B89" s="15">
        <v>45993.0</v>
      </c>
      <c r="C89" s="29" t="s">
        <v>458</v>
      </c>
      <c r="D89" s="138">
        <v>75000.0</v>
      </c>
      <c r="E89" s="139"/>
      <c r="F89" s="19" t="s">
        <v>1083</v>
      </c>
    </row>
    <row r="90" ht="14.25" customHeight="1">
      <c r="A90" s="56">
        <f t="shared" si="1"/>
        <v>83</v>
      </c>
      <c r="B90" s="15">
        <v>45993.0</v>
      </c>
      <c r="C90" s="29" t="s">
        <v>1197</v>
      </c>
      <c r="D90" s="138">
        <v>100505.0</v>
      </c>
      <c r="E90" s="139"/>
    </row>
    <row r="91" ht="14.25" customHeight="1">
      <c r="A91" s="56">
        <f t="shared" si="1"/>
        <v>84</v>
      </c>
      <c r="B91" s="15">
        <v>45993.0</v>
      </c>
      <c r="C91" s="29" t="s">
        <v>1198</v>
      </c>
      <c r="D91" s="138">
        <v>100505.0</v>
      </c>
      <c r="E91" s="139"/>
      <c r="F91" s="19" t="s">
        <v>1083</v>
      </c>
    </row>
    <row r="92" ht="14.25" customHeight="1">
      <c r="A92" s="56">
        <f t="shared" si="1"/>
        <v>85</v>
      </c>
      <c r="B92" s="15">
        <v>45993.0</v>
      </c>
      <c r="C92" s="29" t="s">
        <v>1199</v>
      </c>
      <c r="D92" s="138">
        <v>50505.0</v>
      </c>
      <c r="E92" s="139"/>
      <c r="F92" s="1"/>
    </row>
    <row r="93" ht="14.25" customHeight="1">
      <c r="A93" s="56">
        <f t="shared" si="1"/>
        <v>86</v>
      </c>
      <c r="B93" s="15">
        <v>45993.0</v>
      </c>
      <c r="C93" s="29" t="s">
        <v>1102</v>
      </c>
      <c r="D93" s="138">
        <v>50505.0</v>
      </c>
      <c r="E93" s="139"/>
    </row>
    <row r="94" ht="14.25" customHeight="1">
      <c r="A94" s="56">
        <f t="shared" si="1"/>
        <v>87</v>
      </c>
      <c r="B94" s="15">
        <v>45993.0</v>
      </c>
      <c r="C94" s="29" t="s">
        <v>1080</v>
      </c>
      <c r="D94" s="138">
        <v>15505.0</v>
      </c>
      <c r="E94" s="139"/>
    </row>
    <row r="95" ht="14.25" customHeight="1">
      <c r="A95" s="56">
        <f t="shared" si="1"/>
        <v>88</v>
      </c>
      <c r="B95" s="15">
        <v>45993.0</v>
      </c>
      <c r="C95" s="29" t="s">
        <v>96</v>
      </c>
      <c r="D95" s="138">
        <v>100000.0</v>
      </c>
      <c r="E95" s="139"/>
    </row>
    <row r="96" ht="14.25" customHeight="1">
      <c r="A96" s="56">
        <f t="shared" si="1"/>
        <v>89</v>
      </c>
      <c r="B96" s="15">
        <v>45993.0</v>
      </c>
      <c r="C96" s="29" t="s">
        <v>1085</v>
      </c>
      <c r="D96" s="138">
        <v>300505.0</v>
      </c>
      <c r="E96" s="139"/>
      <c r="F96" s="19" t="s">
        <v>1083</v>
      </c>
    </row>
    <row r="97" ht="14.25" customHeight="1">
      <c r="A97" s="56">
        <f t="shared" si="1"/>
        <v>90</v>
      </c>
      <c r="B97" s="15">
        <v>45993.0</v>
      </c>
      <c r="C97" s="29" t="s">
        <v>185</v>
      </c>
      <c r="D97" s="138">
        <v>500505.0</v>
      </c>
      <c r="E97" s="139"/>
      <c r="F97" s="19" t="s">
        <v>1083</v>
      </c>
    </row>
    <row r="98" ht="14.25" customHeight="1">
      <c r="A98" s="56">
        <f t="shared" si="1"/>
        <v>91</v>
      </c>
      <c r="B98" s="15">
        <v>45993.0</v>
      </c>
      <c r="C98" s="29" t="s">
        <v>1200</v>
      </c>
      <c r="D98" s="138">
        <v>77000.0</v>
      </c>
      <c r="E98" s="139"/>
      <c r="F98" s="19" t="s">
        <v>1083</v>
      </c>
    </row>
    <row r="99" ht="14.25" customHeight="1">
      <c r="A99" s="56">
        <f t="shared" si="1"/>
        <v>92</v>
      </c>
      <c r="B99" s="15">
        <v>45993.0</v>
      </c>
      <c r="C99" s="29" t="s">
        <v>1201</v>
      </c>
      <c r="D99" s="138">
        <v>100000.0</v>
      </c>
      <c r="E99" s="139"/>
    </row>
    <row r="100" ht="14.25" customHeight="1">
      <c r="A100" s="56">
        <f t="shared" si="1"/>
        <v>93</v>
      </c>
      <c r="B100" s="15">
        <v>45993.0</v>
      </c>
      <c r="C100" s="29" t="s">
        <v>1202</v>
      </c>
      <c r="D100" s="138">
        <v>200505.0</v>
      </c>
      <c r="E100" s="139"/>
      <c r="F100" s="19" t="s">
        <v>1083</v>
      </c>
    </row>
    <row r="101" ht="14.25" customHeight="1">
      <c r="A101" s="56">
        <f t="shared" si="1"/>
        <v>94</v>
      </c>
      <c r="B101" s="15">
        <v>45993.0</v>
      </c>
      <c r="C101" s="29" t="s">
        <v>1089</v>
      </c>
      <c r="D101" s="138">
        <v>20000.0</v>
      </c>
      <c r="E101" s="139"/>
      <c r="F101" s="19" t="s">
        <v>1083</v>
      </c>
    </row>
    <row r="102" ht="14.25" customHeight="1">
      <c r="A102" s="56">
        <f t="shared" si="1"/>
        <v>95</v>
      </c>
      <c r="B102" s="15">
        <v>45993.0</v>
      </c>
      <c r="C102" s="29" t="s">
        <v>1102</v>
      </c>
      <c r="D102" s="138">
        <v>30000.0</v>
      </c>
      <c r="E102" s="139"/>
      <c r="F102" s="1"/>
    </row>
    <row r="103" ht="14.25" customHeight="1">
      <c r="A103" s="56">
        <f t="shared" si="1"/>
        <v>96</v>
      </c>
      <c r="B103" s="15">
        <v>45993.0</v>
      </c>
      <c r="C103" s="29" t="s">
        <v>510</v>
      </c>
      <c r="D103" s="138">
        <v>200505.0</v>
      </c>
      <c r="E103" s="139"/>
      <c r="F103" s="19" t="s">
        <v>1083</v>
      </c>
    </row>
    <row r="104" ht="14.25" customHeight="1">
      <c r="A104" s="56">
        <f t="shared" si="1"/>
        <v>97</v>
      </c>
      <c r="B104" s="15">
        <v>45993.0</v>
      </c>
      <c r="C104" s="29" t="s">
        <v>27</v>
      </c>
      <c r="D104" s="138">
        <v>100505.0</v>
      </c>
      <c r="E104" s="139"/>
      <c r="F104" s="190"/>
      <c r="G104" s="1"/>
    </row>
    <row r="105" ht="14.25" customHeight="1">
      <c r="A105" s="56">
        <f>A97+1</f>
        <v>91</v>
      </c>
      <c r="B105" s="15">
        <v>45993.0</v>
      </c>
      <c r="C105" s="29" t="s">
        <v>1203</v>
      </c>
      <c r="D105" s="138">
        <v>50505.0</v>
      </c>
      <c r="E105" s="139"/>
      <c r="F105" s="19" t="s">
        <v>1083</v>
      </c>
    </row>
    <row r="106" ht="14.25" customHeight="1">
      <c r="A106" s="56">
        <f t="shared" ref="A106:A220" si="2">A105+1</f>
        <v>92</v>
      </c>
      <c r="B106" s="15">
        <v>45993.0</v>
      </c>
      <c r="C106" s="29" t="s">
        <v>1204</v>
      </c>
      <c r="D106" s="138">
        <v>50505.0</v>
      </c>
      <c r="E106" s="139"/>
    </row>
    <row r="107" ht="14.25" customHeight="1">
      <c r="A107" s="56">
        <f t="shared" si="2"/>
        <v>93</v>
      </c>
      <c r="B107" s="15">
        <v>45993.0</v>
      </c>
      <c r="C107" s="29" t="s">
        <v>1205</v>
      </c>
      <c r="D107" s="138">
        <v>100505.0</v>
      </c>
      <c r="E107" s="139"/>
      <c r="F107" s="19" t="s">
        <v>1083</v>
      </c>
    </row>
    <row r="108" ht="14.25" customHeight="1">
      <c r="A108" s="56">
        <f t="shared" si="2"/>
        <v>94</v>
      </c>
      <c r="B108" s="15">
        <v>45993.0</v>
      </c>
      <c r="C108" s="29" t="s">
        <v>187</v>
      </c>
      <c r="D108" s="138">
        <v>350060.0</v>
      </c>
      <c r="E108" s="139"/>
    </row>
    <row r="109" ht="14.25" customHeight="1">
      <c r="A109" s="56">
        <f t="shared" si="2"/>
        <v>95</v>
      </c>
      <c r="B109" s="15">
        <v>45993.0</v>
      </c>
      <c r="C109" s="29" t="s">
        <v>1206</v>
      </c>
      <c r="D109" s="138">
        <v>100505.0</v>
      </c>
      <c r="E109" s="139"/>
    </row>
    <row r="110" ht="14.25" customHeight="1">
      <c r="A110" s="56">
        <f t="shared" si="2"/>
        <v>96</v>
      </c>
      <c r="B110" s="15">
        <v>45993.0</v>
      </c>
      <c r="C110" s="29" t="s">
        <v>857</v>
      </c>
      <c r="D110" s="138">
        <v>10505.0</v>
      </c>
      <c r="E110" s="139"/>
      <c r="F110" s="19" t="s">
        <v>1083</v>
      </c>
    </row>
    <row r="111" ht="14.25" customHeight="1">
      <c r="A111" s="56">
        <f t="shared" si="2"/>
        <v>97</v>
      </c>
      <c r="B111" s="15">
        <v>45993.0</v>
      </c>
      <c r="C111" s="29" t="s">
        <v>1207</v>
      </c>
      <c r="D111" s="138">
        <v>500505.0</v>
      </c>
      <c r="E111" s="139"/>
      <c r="F111" s="19" t="s">
        <v>1083</v>
      </c>
    </row>
    <row r="112" ht="14.25" customHeight="1">
      <c r="A112" s="56">
        <f t="shared" si="2"/>
        <v>98</v>
      </c>
      <c r="B112" s="15">
        <v>45993.0</v>
      </c>
      <c r="C112" s="29" t="s">
        <v>732</v>
      </c>
      <c r="D112" s="138">
        <v>250505.0</v>
      </c>
      <c r="E112" s="139"/>
      <c r="F112" s="19" t="s">
        <v>1083</v>
      </c>
    </row>
    <row r="113" ht="14.25" customHeight="1">
      <c r="A113" s="56">
        <f t="shared" si="2"/>
        <v>99</v>
      </c>
      <c r="B113" s="15">
        <v>45993.0</v>
      </c>
      <c r="C113" s="29" t="s">
        <v>85</v>
      </c>
      <c r="D113" s="138">
        <v>1000000.0</v>
      </c>
      <c r="E113" s="139"/>
    </row>
    <row r="114" ht="14.25" customHeight="1">
      <c r="A114" s="56">
        <f t="shared" si="2"/>
        <v>100</v>
      </c>
      <c r="B114" s="15">
        <v>45993.0</v>
      </c>
      <c r="C114" s="29" t="s">
        <v>1208</v>
      </c>
      <c r="D114" s="138">
        <v>200000.0</v>
      </c>
      <c r="E114" s="139"/>
      <c r="F114" s="19" t="s">
        <v>1083</v>
      </c>
    </row>
    <row r="115" ht="14.25" customHeight="1">
      <c r="A115" s="56">
        <f t="shared" si="2"/>
        <v>101</v>
      </c>
      <c r="B115" s="15">
        <v>45993.0</v>
      </c>
      <c r="C115" s="29" t="s">
        <v>591</v>
      </c>
      <c r="D115" s="138">
        <v>1000505.0</v>
      </c>
      <c r="E115" s="139"/>
    </row>
    <row r="116" ht="14.25" customHeight="1">
      <c r="A116" s="56">
        <f t="shared" si="2"/>
        <v>102</v>
      </c>
      <c r="B116" s="15">
        <v>45993.0</v>
      </c>
      <c r="C116" s="29" t="s">
        <v>1209</v>
      </c>
      <c r="D116" s="138">
        <v>250505.0</v>
      </c>
      <c r="E116" s="139"/>
      <c r="F116" s="19" t="s">
        <v>1083</v>
      </c>
    </row>
    <row r="117" ht="14.25" customHeight="1">
      <c r="A117" s="56">
        <f t="shared" si="2"/>
        <v>103</v>
      </c>
      <c r="B117" s="15">
        <v>45993.0</v>
      </c>
      <c r="C117" s="29" t="s">
        <v>1210</v>
      </c>
      <c r="D117" s="138">
        <v>500505.0</v>
      </c>
      <c r="E117" s="139"/>
      <c r="F117" s="19" t="s">
        <v>1083</v>
      </c>
    </row>
    <row r="118" ht="14.25" customHeight="1">
      <c r="A118" s="56">
        <f t="shared" si="2"/>
        <v>104</v>
      </c>
      <c r="B118" s="15">
        <v>45993.0</v>
      </c>
      <c r="C118" s="29" t="s">
        <v>1211</v>
      </c>
      <c r="D118" s="138">
        <v>500000.0</v>
      </c>
      <c r="E118" s="139"/>
      <c r="F118" s="19" t="s">
        <v>1083</v>
      </c>
    </row>
    <row r="119" ht="14.25" customHeight="1">
      <c r="A119" s="56">
        <f t="shared" si="2"/>
        <v>105</v>
      </c>
      <c r="B119" s="15">
        <v>45993.0</v>
      </c>
      <c r="C119" s="29" t="s">
        <v>1212</v>
      </c>
      <c r="D119" s="138">
        <v>50000.0</v>
      </c>
      <c r="E119" s="139"/>
      <c r="F119" s="19" t="s">
        <v>1083</v>
      </c>
    </row>
    <row r="120" ht="14.25" customHeight="1">
      <c r="A120" s="56">
        <f t="shared" si="2"/>
        <v>106</v>
      </c>
      <c r="B120" s="15">
        <v>45993.0</v>
      </c>
      <c r="C120" s="29" t="s">
        <v>1213</v>
      </c>
      <c r="D120" s="138">
        <v>50000.0</v>
      </c>
      <c r="E120" s="139"/>
    </row>
    <row r="121" ht="14.25" customHeight="1">
      <c r="A121" s="56">
        <f t="shared" si="2"/>
        <v>107</v>
      </c>
      <c r="B121" s="15">
        <v>45993.0</v>
      </c>
      <c r="C121" s="29" t="s">
        <v>1214</v>
      </c>
      <c r="D121" s="138">
        <v>400000.0</v>
      </c>
      <c r="E121" s="139"/>
      <c r="F121" s="19" t="s">
        <v>1083</v>
      </c>
    </row>
    <row r="122" ht="14.25" customHeight="1">
      <c r="A122" s="56">
        <f t="shared" si="2"/>
        <v>108</v>
      </c>
      <c r="B122" s="15">
        <v>45993.0</v>
      </c>
      <c r="C122" s="29" t="s">
        <v>391</v>
      </c>
      <c r="D122" s="138">
        <v>20000.0</v>
      </c>
      <c r="E122" s="139"/>
    </row>
    <row r="123" ht="14.25" customHeight="1">
      <c r="A123" s="56">
        <f t="shared" si="2"/>
        <v>109</v>
      </c>
      <c r="B123" s="15">
        <v>45993.0</v>
      </c>
      <c r="C123" s="29" t="s">
        <v>629</v>
      </c>
      <c r="D123" s="138">
        <v>2000505.0</v>
      </c>
      <c r="E123" s="139"/>
      <c r="F123" s="19" t="s">
        <v>1083</v>
      </c>
    </row>
    <row r="124" ht="14.25" customHeight="1">
      <c r="A124" s="56">
        <f t="shared" si="2"/>
        <v>110</v>
      </c>
      <c r="B124" s="15">
        <v>45993.0</v>
      </c>
      <c r="C124" s="29" t="s">
        <v>429</v>
      </c>
      <c r="D124" s="138">
        <v>300505.0</v>
      </c>
      <c r="E124" s="139"/>
    </row>
    <row r="125" ht="14.25" customHeight="1">
      <c r="A125" s="56">
        <f t="shared" si="2"/>
        <v>111</v>
      </c>
      <c r="B125" s="15">
        <v>45993.0</v>
      </c>
      <c r="C125" s="29" t="s">
        <v>1215</v>
      </c>
      <c r="D125" s="138">
        <v>40000.0</v>
      </c>
      <c r="E125" s="139"/>
    </row>
    <row r="126" ht="14.25" customHeight="1">
      <c r="A126" s="56">
        <f t="shared" si="2"/>
        <v>112</v>
      </c>
      <c r="B126" s="15">
        <v>45993.0</v>
      </c>
      <c r="C126" s="29" t="s">
        <v>1216</v>
      </c>
      <c r="D126" s="138">
        <v>200000.0</v>
      </c>
      <c r="E126" s="139"/>
    </row>
    <row r="127" ht="14.25" customHeight="1">
      <c r="A127" s="56">
        <f t="shared" si="2"/>
        <v>113</v>
      </c>
      <c r="B127" s="15">
        <v>45993.0</v>
      </c>
      <c r="C127" s="29" t="s">
        <v>1217</v>
      </c>
      <c r="D127" s="138">
        <v>100000.0</v>
      </c>
      <c r="E127" s="139"/>
      <c r="F127" s="19" t="s">
        <v>1083</v>
      </c>
    </row>
    <row r="128" ht="14.25" customHeight="1">
      <c r="A128" s="56">
        <f t="shared" si="2"/>
        <v>114</v>
      </c>
      <c r="B128" s="15">
        <v>45993.0</v>
      </c>
      <c r="C128" s="29" t="s">
        <v>172</v>
      </c>
      <c r="D128" s="138">
        <v>500505.0</v>
      </c>
      <c r="E128" s="139"/>
    </row>
    <row r="129" ht="14.25" customHeight="1">
      <c r="A129" s="56">
        <f t="shared" si="2"/>
        <v>115</v>
      </c>
      <c r="B129" s="15">
        <v>45993.0</v>
      </c>
      <c r="C129" s="29" t="s">
        <v>1218</v>
      </c>
      <c r="D129" s="138">
        <v>100505.0</v>
      </c>
      <c r="E129" s="139"/>
      <c r="F129" s="19" t="s">
        <v>1083</v>
      </c>
    </row>
    <row r="130" ht="14.25" customHeight="1">
      <c r="A130" s="56">
        <f t="shared" si="2"/>
        <v>116</v>
      </c>
      <c r="B130" s="15">
        <v>45993.0</v>
      </c>
      <c r="C130" s="29" t="s">
        <v>622</v>
      </c>
      <c r="D130" s="138">
        <v>100505.0</v>
      </c>
      <c r="E130" s="139"/>
    </row>
    <row r="131" ht="14.25" customHeight="1">
      <c r="A131" s="56">
        <f t="shared" si="2"/>
        <v>117</v>
      </c>
      <c r="B131" s="15">
        <v>45993.0</v>
      </c>
      <c r="C131" s="29" t="s">
        <v>13</v>
      </c>
      <c r="D131" s="138">
        <v>20002.0</v>
      </c>
      <c r="E131" s="139"/>
      <c r="F131" s="19" t="s">
        <v>9</v>
      </c>
    </row>
    <row r="132" ht="14.25" customHeight="1">
      <c r="A132" s="56">
        <f t="shared" si="2"/>
        <v>118</v>
      </c>
      <c r="B132" s="15">
        <v>45993.0</v>
      </c>
      <c r="C132" s="29" t="s">
        <v>1092</v>
      </c>
      <c r="D132" s="138">
        <v>20000.0</v>
      </c>
      <c r="E132" s="139"/>
      <c r="F132" s="19" t="s">
        <v>9</v>
      </c>
    </row>
    <row r="133" ht="14.25" customHeight="1">
      <c r="A133" s="56">
        <f t="shared" si="2"/>
        <v>119</v>
      </c>
      <c r="B133" s="15">
        <v>45993.0</v>
      </c>
      <c r="C133" s="29" t="s">
        <v>352</v>
      </c>
      <c r="D133" s="138">
        <v>2000505.0</v>
      </c>
      <c r="E133" s="139"/>
    </row>
    <row r="134" ht="14.25" customHeight="1">
      <c r="A134" s="56">
        <f t="shared" si="2"/>
        <v>120</v>
      </c>
      <c r="B134" s="15">
        <v>45993.0</v>
      </c>
      <c r="C134" s="29" t="s">
        <v>392</v>
      </c>
      <c r="D134" s="138">
        <v>100505.0</v>
      </c>
      <c r="E134" s="139"/>
    </row>
    <row r="135" ht="14.25" customHeight="1">
      <c r="A135" s="56">
        <f t="shared" si="2"/>
        <v>121</v>
      </c>
      <c r="B135" s="15">
        <v>45993.0</v>
      </c>
      <c r="C135" s="29" t="s">
        <v>280</v>
      </c>
      <c r="D135" s="138">
        <v>100000.0</v>
      </c>
      <c r="E135" s="139"/>
    </row>
    <row r="136" ht="14.25" customHeight="1">
      <c r="A136" s="56">
        <f t="shared" si="2"/>
        <v>122</v>
      </c>
      <c r="B136" s="15">
        <v>45993.0</v>
      </c>
      <c r="C136" s="29" t="s">
        <v>1219</v>
      </c>
      <c r="D136" s="138">
        <v>200000.0</v>
      </c>
      <c r="E136" s="139"/>
    </row>
    <row r="137" ht="14.25" customHeight="1">
      <c r="A137" s="56">
        <f t="shared" si="2"/>
        <v>123</v>
      </c>
      <c r="B137" s="15">
        <v>45993.0</v>
      </c>
      <c r="C137" s="29" t="s">
        <v>1220</v>
      </c>
      <c r="D137" s="138">
        <v>300000.0</v>
      </c>
      <c r="E137" s="139"/>
      <c r="F137" s="19" t="s">
        <v>1083</v>
      </c>
    </row>
    <row r="138" ht="14.25" customHeight="1">
      <c r="A138" s="56">
        <f t="shared" si="2"/>
        <v>124</v>
      </c>
      <c r="B138" s="15">
        <v>45993.0</v>
      </c>
      <c r="C138" s="29" t="s">
        <v>1221</v>
      </c>
      <c r="D138" s="138">
        <v>50505.0</v>
      </c>
      <c r="E138" s="139"/>
      <c r="F138" s="19" t="s">
        <v>1083</v>
      </c>
    </row>
    <row r="139" ht="14.25" customHeight="1">
      <c r="A139" s="56">
        <f t="shared" si="2"/>
        <v>125</v>
      </c>
      <c r="B139" s="15">
        <v>45993.0</v>
      </c>
      <c r="C139" s="29" t="s">
        <v>1222</v>
      </c>
      <c r="D139" s="138">
        <v>50505.0</v>
      </c>
      <c r="E139" s="139"/>
      <c r="F139" s="19" t="s">
        <v>1083</v>
      </c>
    </row>
    <row r="140" ht="14.25" customHeight="1">
      <c r="A140" s="56">
        <f t="shared" si="2"/>
        <v>126</v>
      </c>
      <c r="B140" s="15">
        <v>45993.0</v>
      </c>
      <c r="C140" s="29" t="s">
        <v>345</v>
      </c>
      <c r="D140" s="138">
        <v>100000.0</v>
      </c>
      <c r="E140" s="139"/>
    </row>
    <row r="141" ht="14.25" customHeight="1">
      <c r="A141" s="56">
        <f t="shared" si="2"/>
        <v>127</v>
      </c>
      <c r="B141" s="15">
        <v>45993.0</v>
      </c>
      <c r="C141" s="29" t="s">
        <v>1223</v>
      </c>
      <c r="D141" s="138">
        <v>100000.0</v>
      </c>
      <c r="E141" s="139"/>
      <c r="F141" s="19" t="s">
        <v>1083</v>
      </c>
    </row>
    <row r="142" ht="14.25" customHeight="1">
      <c r="A142" s="56">
        <f t="shared" si="2"/>
        <v>128</v>
      </c>
      <c r="B142" s="15">
        <v>45993.0</v>
      </c>
      <c r="C142" s="29" t="s">
        <v>1224</v>
      </c>
      <c r="D142" s="138">
        <v>500000.0</v>
      </c>
      <c r="E142" s="139"/>
    </row>
    <row r="143" ht="14.25" customHeight="1">
      <c r="A143" s="56">
        <f t="shared" si="2"/>
        <v>129</v>
      </c>
      <c r="B143" s="15">
        <v>45993.0</v>
      </c>
      <c r="C143" s="29" t="s">
        <v>314</v>
      </c>
      <c r="D143" s="138">
        <v>50555.0</v>
      </c>
      <c r="E143" s="139"/>
      <c r="F143" s="19" t="s">
        <v>1083</v>
      </c>
    </row>
    <row r="144" ht="14.25" customHeight="1">
      <c r="A144" s="56">
        <f t="shared" si="2"/>
        <v>130</v>
      </c>
      <c r="B144" s="15">
        <v>45993.0</v>
      </c>
      <c r="C144" s="29" t="s">
        <v>481</v>
      </c>
      <c r="D144" s="138">
        <v>100505.0</v>
      </c>
      <c r="E144" s="139"/>
      <c r="F144" s="19" t="s">
        <v>1083</v>
      </c>
    </row>
    <row r="145" ht="14.25" customHeight="1">
      <c r="A145" s="56">
        <f t="shared" si="2"/>
        <v>131</v>
      </c>
      <c r="B145" s="15">
        <v>45993.0</v>
      </c>
      <c r="C145" s="29" t="s">
        <v>1225</v>
      </c>
      <c r="D145" s="138">
        <v>300505.0</v>
      </c>
      <c r="E145" s="139"/>
    </row>
    <row r="146" ht="14.25" customHeight="1">
      <c r="A146" s="56">
        <f t="shared" si="2"/>
        <v>132</v>
      </c>
      <c r="B146" s="15">
        <v>45993.0</v>
      </c>
      <c r="C146" s="29" t="s">
        <v>27</v>
      </c>
      <c r="D146" s="138">
        <v>50000.0</v>
      </c>
      <c r="E146" s="139"/>
    </row>
    <row r="147" ht="14.25" customHeight="1">
      <c r="A147" s="56">
        <f t="shared" si="2"/>
        <v>133</v>
      </c>
      <c r="B147" s="15">
        <v>45993.0</v>
      </c>
      <c r="C147" s="29" t="s">
        <v>319</v>
      </c>
      <c r="D147" s="138">
        <v>100000.0</v>
      </c>
      <c r="E147" s="139"/>
    </row>
    <row r="148" ht="14.25" customHeight="1">
      <c r="A148" s="56">
        <f t="shared" si="2"/>
        <v>134</v>
      </c>
      <c r="B148" s="15">
        <v>45993.0</v>
      </c>
      <c r="C148" s="29" t="s">
        <v>49</v>
      </c>
      <c r="D148" s="138">
        <v>40000.0</v>
      </c>
      <c r="E148" s="139"/>
    </row>
    <row r="149" ht="14.25" customHeight="1">
      <c r="A149" s="56">
        <f t="shared" si="2"/>
        <v>135</v>
      </c>
      <c r="B149" s="15">
        <v>45993.0</v>
      </c>
      <c r="C149" s="29" t="s">
        <v>1226</v>
      </c>
      <c r="D149" s="138">
        <v>100000.0</v>
      </c>
      <c r="E149" s="139"/>
    </row>
    <row r="150" ht="14.25" customHeight="1">
      <c r="A150" s="56">
        <f t="shared" si="2"/>
        <v>136</v>
      </c>
      <c r="B150" s="15">
        <v>45993.0</v>
      </c>
      <c r="C150" s="29" t="s">
        <v>1227</v>
      </c>
      <c r="D150" s="138">
        <v>200000.0</v>
      </c>
      <c r="E150" s="139"/>
    </row>
    <row r="151" ht="14.25" customHeight="1">
      <c r="A151" s="56">
        <f t="shared" si="2"/>
        <v>137</v>
      </c>
      <c r="B151" s="15">
        <v>45993.0</v>
      </c>
      <c r="C151" s="29" t="s">
        <v>408</v>
      </c>
      <c r="D151" s="138">
        <v>35000.0</v>
      </c>
      <c r="E151" s="139"/>
    </row>
    <row r="152" ht="14.25" customHeight="1">
      <c r="A152" s="56">
        <f t="shared" si="2"/>
        <v>138</v>
      </c>
      <c r="B152" s="15">
        <v>45993.0</v>
      </c>
      <c r="C152" s="29" t="s">
        <v>61</v>
      </c>
      <c r="D152" s="138">
        <v>100505.0</v>
      </c>
      <c r="E152" s="139"/>
      <c r="F152" s="19" t="s">
        <v>1083</v>
      </c>
    </row>
    <row r="153" ht="14.25" customHeight="1">
      <c r="A153" s="56">
        <f t="shared" si="2"/>
        <v>139</v>
      </c>
      <c r="B153" s="15">
        <v>45993.0</v>
      </c>
      <c r="C153" s="29" t="s">
        <v>246</v>
      </c>
      <c r="D153" s="138">
        <v>250000.0</v>
      </c>
      <c r="E153" s="139"/>
    </row>
    <row r="154" ht="14.25" customHeight="1">
      <c r="A154" s="56">
        <f t="shared" si="2"/>
        <v>140</v>
      </c>
      <c r="B154" s="15">
        <v>45993.0</v>
      </c>
      <c r="C154" s="29" t="s">
        <v>1169</v>
      </c>
      <c r="D154" s="138">
        <v>250505.0</v>
      </c>
      <c r="E154" s="139"/>
      <c r="F154" s="19" t="s">
        <v>1083</v>
      </c>
    </row>
    <row r="155" ht="14.25" customHeight="1">
      <c r="A155" s="56">
        <f t="shared" si="2"/>
        <v>141</v>
      </c>
      <c r="B155" s="15">
        <v>45993.0</v>
      </c>
      <c r="C155" s="29" t="s">
        <v>1228</v>
      </c>
      <c r="D155" s="138">
        <v>100505.0</v>
      </c>
      <c r="E155" s="139"/>
    </row>
    <row r="156" ht="14.25" customHeight="1">
      <c r="A156" s="56">
        <f t="shared" si="2"/>
        <v>142</v>
      </c>
      <c r="B156" s="15">
        <v>45993.0</v>
      </c>
      <c r="C156" s="29" t="s">
        <v>358</v>
      </c>
      <c r="D156" s="138">
        <v>1000000.0</v>
      </c>
      <c r="E156" s="139"/>
      <c r="F156" s="1"/>
    </row>
    <row r="157" ht="14.25" customHeight="1">
      <c r="A157" s="56">
        <f t="shared" si="2"/>
        <v>143</v>
      </c>
      <c r="B157" s="15">
        <v>45993.0</v>
      </c>
      <c r="C157" s="29" t="s">
        <v>1229</v>
      </c>
      <c r="D157" s="138">
        <v>100000.0</v>
      </c>
      <c r="E157" s="139"/>
      <c r="F157" s="19" t="s">
        <v>1083</v>
      </c>
    </row>
    <row r="158" ht="14.25" customHeight="1">
      <c r="A158" s="56">
        <f t="shared" si="2"/>
        <v>144</v>
      </c>
      <c r="B158" s="15">
        <v>45993.0</v>
      </c>
      <c r="C158" s="29" t="s">
        <v>814</v>
      </c>
      <c r="D158" s="138">
        <v>100000.0</v>
      </c>
      <c r="E158" s="139"/>
    </row>
    <row r="159" ht="14.25" customHeight="1">
      <c r="A159" s="56">
        <f t="shared" si="2"/>
        <v>145</v>
      </c>
      <c r="B159" s="15">
        <v>45993.0</v>
      </c>
      <c r="C159" s="29" t="s">
        <v>1230</v>
      </c>
      <c r="D159" s="138">
        <v>50505.0</v>
      </c>
      <c r="E159" s="139"/>
    </row>
    <row r="160" ht="14.25" customHeight="1">
      <c r="A160" s="56">
        <f t="shared" si="2"/>
        <v>146</v>
      </c>
      <c r="B160" s="15">
        <v>45993.0</v>
      </c>
      <c r="C160" s="29" t="s">
        <v>263</v>
      </c>
      <c r="D160" s="138">
        <v>5000000.0</v>
      </c>
      <c r="E160" s="139"/>
      <c r="F160" s="19" t="s">
        <v>9</v>
      </c>
    </row>
    <row r="161" ht="14.25" customHeight="1">
      <c r="A161" s="56">
        <f t="shared" si="2"/>
        <v>147</v>
      </c>
      <c r="B161" s="15">
        <v>45993.0</v>
      </c>
      <c r="C161" s="29" t="s">
        <v>1231</v>
      </c>
      <c r="D161" s="138">
        <v>100000.0</v>
      </c>
      <c r="E161" s="139"/>
    </row>
    <row r="162" ht="14.25" customHeight="1">
      <c r="A162" s="56">
        <f t="shared" si="2"/>
        <v>148</v>
      </c>
      <c r="B162" s="15">
        <v>45993.0</v>
      </c>
      <c r="C162" s="29" t="s">
        <v>24</v>
      </c>
      <c r="D162" s="138">
        <v>100505.0</v>
      </c>
      <c r="E162" s="139"/>
    </row>
    <row r="163" ht="14.25" customHeight="1">
      <c r="A163" s="56">
        <f t="shared" si="2"/>
        <v>149</v>
      </c>
      <c r="B163" s="15">
        <v>45993.0</v>
      </c>
      <c r="C163" s="29" t="s">
        <v>1232</v>
      </c>
      <c r="D163" s="138">
        <v>250505.0</v>
      </c>
      <c r="E163" s="139"/>
      <c r="F163" s="19" t="s">
        <v>1083</v>
      </c>
    </row>
    <row r="164" ht="14.25" customHeight="1">
      <c r="A164" s="56">
        <f t="shared" si="2"/>
        <v>150</v>
      </c>
      <c r="B164" s="15">
        <v>45993.0</v>
      </c>
      <c r="C164" s="29" t="s">
        <v>263</v>
      </c>
      <c r="D164" s="138">
        <v>1000000.0</v>
      </c>
      <c r="E164" s="139"/>
      <c r="F164" s="19" t="s">
        <v>1083</v>
      </c>
    </row>
    <row r="165" ht="14.25" customHeight="1">
      <c r="A165" s="56">
        <f t="shared" si="2"/>
        <v>151</v>
      </c>
      <c r="B165" s="15">
        <v>45993.0</v>
      </c>
      <c r="C165" s="29" t="s">
        <v>1233</v>
      </c>
      <c r="D165" s="138">
        <v>100000.0</v>
      </c>
      <c r="E165" s="139"/>
    </row>
    <row r="166" ht="14.25" customHeight="1">
      <c r="A166" s="56">
        <f t="shared" si="2"/>
        <v>152</v>
      </c>
      <c r="B166" s="15">
        <v>45993.0</v>
      </c>
      <c r="C166" s="29" t="s">
        <v>1234</v>
      </c>
      <c r="D166" s="138">
        <v>100000.0</v>
      </c>
      <c r="E166" s="139"/>
    </row>
    <row r="167" ht="14.25" customHeight="1">
      <c r="A167" s="56">
        <f t="shared" si="2"/>
        <v>153</v>
      </c>
      <c r="B167" s="15">
        <v>45993.0</v>
      </c>
      <c r="C167" s="29" t="s">
        <v>1235</v>
      </c>
      <c r="D167" s="138">
        <v>200505.0</v>
      </c>
      <c r="E167" s="139"/>
      <c r="F167" s="19" t="s">
        <v>1083</v>
      </c>
    </row>
    <row r="168" ht="14.25" customHeight="1">
      <c r="A168" s="56">
        <f t="shared" si="2"/>
        <v>154</v>
      </c>
      <c r="B168" s="15">
        <v>45993.0</v>
      </c>
      <c r="C168" s="29" t="s">
        <v>1236</v>
      </c>
      <c r="D168" s="138">
        <v>300000.0</v>
      </c>
      <c r="E168" s="139"/>
      <c r="F168" s="19" t="s">
        <v>1083</v>
      </c>
    </row>
    <row r="169" ht="14.25" customHeight="1">
      <c r="A169" s="56">
        <f t="shared" si="2"/>
        <v>155</v>
      </c>
      <c r="B169" s="15">
        <v>45993.0</v>
      </c>
      <c r="C169" s="29" t="s">
        <v>1237</v>
      </c>
      <c r="D169" s="138">
        <v>20505.0</v>
      </c>
      <c r="E169" s="139"/>
    </row>
    <row r="170" ht="14.25" customHeight="1">
      <c r="A170" s="56">
        <f t="shared" si="2"/>
        <v>156</v>
      </c>
      <c r="B170" s="15">
        <v>45993.0</v>
      </c>
      <c r="C170" s="29" t="s">
        <v>1238</v>
      </c>
      <c r="D170" s="138">
        <v>100000.0</v>
      </c>
      <c r="E170" s="139"/>
      <c r="F170" s="19" t="s">
        <v>1083</v>
      </c>
    </row>
    <row r="171" ht="14.25" customHeight="1">
      <c r="A171" s="56">
        <f t="shared" si="2"/>
        <v>157</v>
      </c>
      <c r="B171" s="15">
        <v>45993.0</v>
      </c>
      <c r="C171" s="29" t="s">
        <v>418</v>
      </c>
      <c r="D171" s="138">
        <v>100505.0</v>
      </c>
      <c r="E171" s="139"/>
      <c r="F171" s="19" t="s">
        <v>1083</v>
      </c>
    </row>
    <row r="172" ht="14.25" customHeight="1">
      <c r="A172" s="56">
        <f t="shared" si="2"/>
        <v>158</v>
      </c>
      <c r="B172" s="15">
        <v>45993.0</v>
      </c>
      <c r="C172" s="29" t="s">
        <v>171</v>
      </c>
      <c r="D172" s="138">
        <v>100505.0</v>
      </c>
      <c r="E172" s="139"/>
      <c r="F172" s="1"/>
    </row>
    <row r="173" ht="14.25" customHeight="1">
      <c r="A173" s="56">
        <f t="shared" si="2"/>
        <v>159</v>
      </c>
      <c r="B173" s="15">
        <v>45993.0</v>
      </c>
      <c r="C173" s="29" t="s">
        <v>1239</v>
      </c>
      <c r="D173" s="138">
        <v>201505.0</v>
      </c>
      <c r="E173" s="142"/>
      <c r="F173" s="3">
        <v>17.0</v>
      </c>
    </row>
    <row r="174" ht="14.25" customHeight="1">
      <c r="A174" s="56">
        <f t="shared" si="2"/>
        <v>160</v>
      </c>
      <c r="B174" s="15">
        <v>45993.0</v>
      </c>
      <c r="C174" s="29" t="s">
        <v>463</v>
      </c>
      <c r="D174" s="138">
        <v>150505.0</v>
      </c>
      <c r="E174" s="142"/>
      <c r="F174" s="19" t="s">
        <v>1083</v>
      </c>
    </row>
    <row r="175" ht="14.25" customHeight="1">
      <c r="A175" s="56">
        <f t="shared" si="2"/>
        <v>161</v>
      </c>
      <c r="B175" s="15">
        <v>45993.0</v>
      </c>
      <c r="C175" s="29" t="s">
        <v>541</v>
      </c>
      <c r="D175" s="138">
        <v>200505.0</v>
      </c>
      <c r="E175" s="142"/>
    </row>
    <row r="176" ht="14.25" customHeight="1">
      <c r="A176" s="56">
        <f t="shared" si="2"/>
        <v>162</v>
      </c>
      <c r="B176" s="15">
        <v>45993.0</v>
      </c>
      <c r="C176" s="29" t="s">
        <v>858</v>
      </c>
      <c r="D176" s="138">
        <v>200505.0</v>
      </c>
      <c r="E176" s="142"/>
    </row>
    <row r="177" ht="14.25" customHeight="1">
      <c r="A177" s="56">
        <f t="shared" si="2"/>
        <v>163</v>
      </c>
      <c r="B177" s="15">
        <v>45993.0</v>
      </c>
      <c r="C177" s="29" t="s">
        <v>1240</v>
      </c>
      <c r="D177" s="138">
        <v>2045044.0</v>
      </c>
      <c r="E177" s="142"/>
      <c r="F177" s="19" t="s">
        <v>1083</v>
      </c>
    </row>
    <row r="178" ht="14.25" customHeight="1">
      <c r="A178" s="56">
        <f t="shared" si="2"/>
        <v>164</v>
      </c>
      <c r="B178" s="15">
        <v>45993.0</v>
      </c>
      <c r="C178" s="29" t="s">
        <v>47</v>
      </c>
      <c r="D178" s="138">
        <v>600505.0</v>
      </c>
      <c r="E178" s="142"/>
      <c r="F178" s="1"/>
    </row>
    <row r="179" ht="14.25" customHeight="1">
      <c r="A179" s="56">
        <f t="shared" si="2"/>
        <v>165</v>
      </c>
      <c r="B179" s="15">
        <v>45993.0</v>
      </c>
      <c r="C179" s="29" t="s">
        <v>1241</v>
      </c>
      <c r="D179" s="138">
        <v>170000.0</v>
      </c>
      <c r="E179" s="142"/>
      <c r="F179" s="19" t="s">
        <v>1083</v>
      </c>
    </row>
    <row r="180" ht="14.25" customHeight="1">
      <c r="A180" s="56">
        <f t="shared" si="2"/>
        <v>166</v>
      </c>
      <c r="B180" s="15">
        <v>45993.0</v>
      </c>
      <c r="C180" s="29" t="s">
        <v>1242</v>
      </c>
      <c r="D180" s="138">
        <v>100505.0</v>
      </c>
      <c r="E180" s="142"/>
    </row>
    <row r="181" ht="14.25" customHeight="1">
      <c r="A181" s="56">
        <f t="shared" si="2"/>
        <v>167</v>
      </c>
      <c r="B181" s="15">
        <v>45993.0</v>
      </c>
      <c r="C181" s="29" t="s">
        <v>534</v>
      </c>
      <c r="D181" s="138">
        <v>50505.0</v>
      </c>
      <c r="E181" s="142"/>
    </row>
    <row r="182" ht="14.25" customHeight="1">
      <c r="A182" s="56">
        <f t="shared" si="2"/>
        <v>168</v>
      </c>
      <c r="B182" s="15">
        <v>45993.0</v>
      </c>
      <c r="C182" s="29" t="s">
        <v>408</v>
      </c>
      <c r="D182" s="138">
        <v>100000.0</v>
      </c>
      <c r="E182" s="142"/>
    </row>
    <row r="183" ht="14.25" customHeight="1">
      <c r="A183" s="56">
        <f t="shared" si="2"/>
        <v>169</v>
      </c>
      <c r="B183" s="15">
        <v>45993.0</v>
      </c>
      <c r="C183" s="29" t="s">
        <v>1138</v>
      </c>
      <c r="D183" s="138">
        <v>100505.0</v>
      </c>
      <c r="E183" s="139"/>
      <c r="F183" s="19" t="s">
        <v>1083</v>
      </c>
    </row>
    <row r="184" ht="14.25" customHeight="1">
      <c r="A184" s="56">
        <f t="shared" si="2"/>
        <v>170</v>
      </c>
      <c r="B184" s="15">
        <v>45993.0</v>
      </c>
      <c r="C184" s="29" t="s">
        <v>1243</v>
      </c>
      <c r="D184" s="138">
        <v>1000505.0</v>
      </c>
      <c r="E184" s="139"/>
      <c r="F184" s="19" t="s">
        <v>1083</v>
      </c>
    </row>
    <row r="185" ht="14.25" customHeight="1">
      <c r="A185" s="56">
        <f t="shared" si="2"/>
        <v>171</v>
      </c>
      <c r="B185" s="15">
        <v>45993.0</v>
      </c>
      <c r="C185" s="29" t="s">
        <v>1244</v>
      </c>
      <c r="D185" s="138">
        <v>500000.0</v>
      </c>
      <c r="E185" s="139"/>
      <c r="F185" s="19" t="s">
        <v>1083</v>
      </c>
    </row>
    <row r="186" ht="14.25" customHeight="1">
      <c r="A186" s="56">
        <f t="shared" si="2"/>
        <v>172</v>
      </c>
      <c r="B186" s="15">
        <v>45993.0</v>
      </c>
      <c r="C186" s="29" t="s">
        <v>700</v>
      </c>
      <c r="D186" s="138">
        <v>1000000.0</v>
      </c>
      <c r="E186" s="139"/>
    </row>
    <row r="187" ht="14.25" customHeight="1">
      <c r="A187" s="56">
        <f t="shared" si="2"/>
        <v>173</v>
      </c>
      <c r="B187" s="15">
        <v>45993.0</v>
      </c>
      <c r="C187" s="29" t="s">
        <v>115</v>
      </c>
      <c r="D187" s="138">
        <v>100000.0</v>
      </c>
      <c r="E187" s="139"/>
    </row>
    <row r="188" ht="14.25" customHeight="1">
      <c r="A188" s="56">
        <f t="shared" si="2"/>
        <v>174</v>
      </c>
      <c r="B188" s="15">
        <v>45993.0</v>
      </c>
      <c r="C188" s="29" t="s">
        <v>820</v>
      </c>
      <c r="D188" s="138">
        <v>100000.0</v>
      </c>
      <c r="E188" s="139"/>
    </row>
    <row r="189" ht="14.25" customHeight="1">
      <c r="A189" s="56">
        <f t="shared" si="2"/>
        <v>175</v>
      </c>
      <c r="B189" s="15">
        <v>45993.0</v>
      </c>
      <c r="C189" s="29" t="s">
        <v>1245</v>
      </c>
      <c r="D189" s="138">
        <v>1100505.0</v>
      </c>
      <c r="E189" s="139"/>
    </row>
    <row r="190" ht="14.25" customHeight="1">
      <c r="A190" s="56">
        <f t="shared" si="2"/>
        <v>176</v>
      </c>
      <c r="B190" s="15">
        <v>45993.0</v>
      </c>
      <c r="C190" s="29" t="s">
        <v>558</v>
      </c>
      <c r="D190" s="138">
        <v>200505.0</v>
      </c>
      <c r="E190" s="139"/>
    </row>
    <row r="191" ht="14.25" customHeight="1">
      <c r="A191" s="56">
        <f t="shared" si="2"/>
        <v>177</v>
      </c>
      <c r="B191" s="15">
        <v>45993.0</v>
      </c>
      <c r="C191" s="29" t="s">
        <v>1246</v>
      </c>
      <c r="D191" s="138">
        <v>500000.0</v>
      </c>
      <c r="E191" s="139"/>
    </row>
    <row r="192" ht="14.25" customHeight="1">
      <c r="A192" s="56">
        <f t="shared" si="2"/>
        <v>178</v>
      </c>
      <c r="B192" s="15">
        <v>45993.0</v>
      </c>
      <c r="C192" s="29" t="s">
        <v>1247</v>
      </c>
      <c r="D192" s="138">
        <v>500000.0</v>
      </c>
      <c r="E192" s="139"/>
      <c r="F192" s="19" t="s">
        <v>1083</v>
      </c>
    </row>
    <row r="193" ht="14.25" customHeight="1">
      <c r="A193" s="56">
        <f t="shared" si="2"/>
        <v>179</v>
      </c>
      <c r="B193" s="15">
        <v>45993.0</v>
      </c>
      <c r="C193" s="29" t="s">
        <v>1248</v>
      </c>
      <c r="D193" s="138">
        <v>1000000.0</v>
      </c>
      <c r="E193" s="139"/>
      <c r="F193" s="19" t="s">
        <v>1083</v>
      </c>
    </row>
    <row r="194" ht="14.25" customHeight="1">
      <c r="A194" s="56">
        <f t="shared" si="2"/>
        <v>180</v>
      </c>
      <c r="B194" s="15">
        <v>45993.0</v>
      </c>
      <c r="C194" s="29" t="s">
        <v>1249</v>
      </c>
      <c r="D194" s="142"/>
      <c r="E194" s="138">
        <v>1.09255E7</v>
      </c>
    </row>
    <row r="195" ht="14.25" customHeight="1">
      <c r="A195" s="56">
        <f t="shared" si="2"/>
        <v>181</v>
      </c>
      <c r="B195" s="15">
        <v>45993.0</v>
      </c>
      <c r="C195" s="29" t="s">
        <v>1250</v>
      </c>
      <c r="D195" s="138">
        <v>300505.0</v>
      </c>
      <c r="E195" s="139"/>
      <c r="F195" s="19" t="s">
        <v>1083</v>
      </c>
    </row>
    <row r="196" ht="14.25" customHeight="1">
      <c r="A196" s="56">
        <f t="shared" si="2"/>
        <v>182</v>
      </c>
      <c r="B196" s="15">
        <v>45993.0</v>
      </c>
      <c r="C196" s="29" t="s">
        <v>1251</v>
      </c>
      <c r="D196" s="138">
        <v>250000.0</v>
      </c>
      <c r="E196" s="139"/>
      <c r="F196" s="19" t="s">
        <v>1083</v>
      </c>
    </row>
    <row r="197" ht="14.25" customHeight="1">
      <c r="A197" s="56">
        <f t="shared" si="2"/>
        <v>183</v>
      </c>
      <c r="B197" s="15">
        <v>45993.0</v>
      </c>
      <c r="C197" s="29" t="s">
        <v>1252</v>
      </c>
      <c r="D197" s="138">
        <v>600000.0</v>
      </c>
      <c r="E197" s="139"/>
      <c r="F197" s="19" t="s">
        <v>1083</v>
      </c>
    </row>
    <row r="198" ht="14.25" customHeight="1">
      <c r="A198" s="56">
        <f t="shared" si="2"/>
        <v>184</v>
      </c>
      <c r="B198" s="15">
        <v>45993.0</v>
      </c>
      <c r="C198" s="29" t="s">
        <v>1253</v>
      </c>
      <c r="D198" s="138">
        <v>50505.0</v>
      </c>
      <c r="E198" s="139"/>
    </row>
    <row r="199" ht="14.25" customHeight="1">
      <c r="A199" s="56">
        <f t="shared" si="2"/>
        <v>185</v>
      </c>
      <c r="B199" s="15">
        <v>45993.0</v>
      </c>
      <c r="C199" s="29" t="s">
        <v>1254</v>
      </c>
      <c r="D199" s="138">
        <v>250505.0</v>
      </c>
      <c r="E199" s="139"/>
    </row>
    <row r="200" ht="14.25" customHeight="1">
      <c r="A200" s="56">
        <f t="shared" si="2"/>
        <v>186</v>
      </c>
      <c r="B200" s="15">
        <v>45993.0</v>
      </c>
      <c r="C200" s="29" t="s">
        <v>845</v>
      </c>
      <c r="D200" s="138">
        <v>500000.0</v>
      </c>
      <c r="E200" s="139"/>
    </row>
    <row r="201" ht="14.25" customHeight="1">
      <c r="A201" s="56">
        <f t="shared" si="2"/>
        <v>187</v>
      </c>
      <c r="B201" s="15">
        <v>45994.0</v>
      </c>
      <c r="C201" s="29" t="s">
        <v>1032</v>
      </c>
      <c r="D201" s="138">
        <v>400000.0</v>
      </c>
      <c r="E201" s="139"/>
      <c r="F201" s="1"/>
    </row>
    <row r="202" ht="14.25" customHeight="1">
      <c r="A202" s="56">
        <f t="shared" si="2"/>
        <v>188</v>
      </c>
      <c r="B202" s="15">
        <v>45994.0</v>
      </c>
      <c r="C202" s="29" t="s">
        <v>1255</v>
      </c>
      <c r="D202" s="138">
        <v>500505.0</v>
      </c>
      <c r="E202" s="139"/>
      <c r="F202" s="19" t="s">
        <v>1083</v>
      </c>
    </row>
    <row r="203" ht="14.25" customHeight="1">
      <c r="A203" s="56">
        <f t="shared" si="2"/>
        <v>189</v>
      </c>
      <c r="B203" s="15">
        <v>45994.0</v>
      </c>
      <c r="C203" s="29" t="s">
        <v>31</v>
      </c>
      <c r="D203" s="138">
        <v>1000000.0</v>
      </c>
      <c r="E203" s="139"/>
    </row>
    <row r="204" ht="14.25" customHeight="1">
      <c r="A204" s="56">
        <f t="shared" si="2"/>
        <v>190</v>
      </c>
      <c r="B204" s="15">
        <v>45994.0</v>
      </c>
      <c r="C204" s="29" t="s">
        <v>257</v>
      </c>
      <c r="D204" s="138">
        <v>250505.0</v>
      </c>
      <c r="E204" s="139"/>
    </row>
    <row r="205" ht="14.25" customHeight="1">
      <c r="A205" s="56">
        <f t="shared" si="2"/>
        <v>191</v>
      </c>
      <c r="B205" s="15">
        <v>45994.0</v>
      </c>
      <c r="C205" s="29" t="s">
        <v>408</v>
      </c>
      <c r="D205" s="138">
        <v>15000.0</v>
      </c>
      <c r="E205" s="139"/>
      <c r="F205" s="1"/>
    </row>
    <row r="206" ht="14.25" customHeight="1">
      <c r="A206" s="56">
        <f t="shared" si="2"/>
        <v>192</v>
      </c>
      <c r="B206" s="15">
        <v>45994.0</v>
      </c>
      <c r="C206" s="29" t="s">
        <v>44</v>
      </c>
      <c r="D206" s="138">
        <v>500000.0</v>
      </c>
      <c r="E206" s="139"/>
      <c r="F206" s="19" t="s">
        <v>1083</v>
      </c>
    </row>
    <row r="207" ht="14.25" customHeight="1">
      <c r="A207" s="56">
        <f t="shared" si="2"/>
        <v>193</v>
      </c>
      <c r="B207" s="15">
        <v>45994.0</v>
      </c>
      <c r="C207" s="29" t="s">
        <v>267</v>
      </c>
      <c r="D207" s="138">
        <v>200505.0</v>
      </c>
      <c r="E207" s="139"/>
    </row>
    <row r="208" ht="14.25" customHeight="1">
      <c r="A208" s="56">
        <f t="shared" si="2"/>
        <v>194</v>
      </c>
      <c r="B208" s="15">
        <v>45994.0</v>
      </c>
      <c r="C208" s="29" t="s">
        <v>1256</v>
      </c>
      <c r="D208" s="138">
        <v>1000505.0</v>
      </c>
      <c r="E208" s="139"/>
    </row>
    <row r="209" ht="14.25" customHeight="1">
      <c r="A209" s="56">
        <f t="shared" si="2"/>
        <v>195</v>
      </c>
      <c r="B209" s="15">
        <v>45994.0</v>
      </c>
      <c r="C209" s="29" t="s">
        <v>1257</v>
      </c>
      <c r="D209" s="138">
        <v>100505.0</v>
      </c>
      <c r="E209" s="139"/>
    </row>
    <row r="210" ht="14.25" customHeight="1">
      <c r="A210" s="56">
        <f t="shared" si="2"/>
        <v>196</v>
      </c>
      <c r="B210" s="15">
        <v>45994.0</v>
      </c>
      <c r="C210" s="29" t="s">
        <v>1258</v>
      </c>
      <c r="D210" s="138">
        <v>100000.0</v>
      </c>
      <c r="E210" s="139"/>
      <c r="F210" s="19" t="s">
        <v>1083</v>
      </c>
    </row>
    <row r="211" ht="14.25" customHeight="1">
      <c r="A211" s="56">
        <f t="shared" si="2"/>
        <v>197</v>
      </c>
      <c r="B211" s="15">
        <v>45994.0</v>
      </c>
      <c r="C211" s="29" t="s">
        <v>1134</v>
      </c>
      <c r="D211" s="138">
        <v>100505.0</v>
      </c>
      <c r="E211" s="139"/>
      <c r="F211" s="19" t="s">
        <v>1083</v>
      </c>
    </row>
    <row r="212" ht="14.25" customHeight="1">
      <c r="A212" s="56">
        <f t="shared" si="2"/>
        <v>198</v>
      </c>
      <c r="B212" s="15">
        <v>45994.0</v>
      </c>
      <c r="C212" s="29" t="s">
        <v>1259</v>
      </c>
      <c r="D212" s="138">
        <v>20505.0</v>
      </c>
      <c r="E212" s="139"/>
      <c r="F212" s="19" t="s">
        <v>1083</v>
      </c>
    </row>
    <row r="213" ht="14.25" customHeight="1">
      <c r="A213" s="56">
        <f t="shared" si="2"/>
        <v>199</v>
      </c>
      <c r="B213" s="15">
        <v>45994.0</v>
      </c>
      <c r="C213" s="29" t="s">
        <v>1260</v>
      </c>
      <c r="D213" s="138">
        <v>500000.0</v>
      </c>
      <c r="E213" s="139"/>
      <c r="F213" s="19" t="s">
        <v>1083</v>
      </c>
    </row>
    <row r="214" ht="14.25" customHeight="1">
      <c r="A214" s="56">
        <f t="shared" si="2"/>
        <v>200</v>
      </c>
      <c r="B214" s="15">
        <v>45994.0</v>
      </c>
      <c r="C214" s="29" t="s">
        <v>1261</v>
      </c>
      <c r="D214" s="138">
        <v>2000505.0</v>
      </c>
      <c r="E214" s="139"/>
      <c r="F214" s="19" t="s">
        <v>1083</v>
      </c>
    </row>
    <row r="215" ht="14.25" customHeight="1">
      <c r="A215" s="56">
        <f t="shared" si="2"/>
        <v>201</v>
      </c>
      <c r="B215" s="15">
        <v>45994.0</v>
      </c>
      <c r="C215" s="29" t="s">
        <v>945</v>
      </c>
      <c r="D215" s="138">
        <v>500505.0</v>
      </c>
      <c r="E215" s="139"/>
      <c r="F215" s="19" t="s">
        <v>1083</v>
      </c>
    </row>
    <row r="216" ht="14.25" customHeight="1">
      <c r="A216" s="56">
        <f t="shared" si="2"/>
        <v>202</v>
      </c>
      <c r="B216" s="15">
        <v>45994.0</v>
      </c>
      <c r="C216" s="29" t="s">
        <v>709</v>
      </c>
      <c r="D216" s="138">
        <v>3000505.0</v>
      </c>
      <c r="E216" s="139"/>
      <c r="F216" s="19" t="s">
        <v>1083</v>
      </c>
    </row>
    <row r="217" ht="14.25" customHeight="1">
      <c r="A217" s="56">
        <f t="shared" si="2"/>
        <v>203</v>
      </c>
      <c r="B217" s="15">
        <v>45994.0</v>
      </c>
      <c r="C217" s="29" t="s">
        <v>1057</v>
      </c>
      <c r="D217" s="138">
        <v>2000000.0</v>
      </c>
      <c r="E217" s="139"/>
      <c r="F217" s="1"/>
    </row>
    <row r="218" ht="14.25" customHeight="1">
      <c r="A218" s="56">
        <f t="shared" si="2"/>
        <v>204</v>
      </c>
      <c r="B218" s="15">
        <v>45994.0</v>
      </c>
      <c r="C218" s="29" t="s">
        <v>1262</v>
      </c>
      <c r="D218" s="138">
        <v>50505.0</v>
      </c>
      <c r="E218" s="139"/>
      <c r="F218" s="1"/>
    </row>
    <row r="219" ht="14.25" customHeight="1">
      <c r="A219" s="56">
        <f t="shared" si="2"/>
        <v>205</v>
      </c>
      <c r="B219" s="15">
        <v>45994.0</v>
      </c>
      <c r="C219" s="29" t="s">
        <v>13</v>
      </c>
      <c r="D219" s="138">
        <v>50505.0</v>
      </c>
      <c r="E219" s="139"/>
      <c r="F219" s="19" t="s">
        <v>1083</v>
      </c>
    </row>
    <row r="220" ht="16.5" customHeight="1">
      <c r="A220" s="56">
        <f t="shared" si="2"/>
        <v>206</v>
      </c>
      <c r="B220" s="15">
        <v>45994.0</v>
      </c>
      <c r="C220" s="29" t="s">
        <v>1263</v>
      </c>
      <c r="D220" s="138">
        <v>50000.0</v>
      </c>
      <c r="E220" s="139"/>
      <c r="F220" s="1"/>
    </row>
    <row r="221" ht="14.25" customHeight="1">
      <c r="A221" s="56"/>
      <c r="B221" s="15">
        <v>45994.0</v>
      </c>
      <c r="C221" s="29" t="s">
        <v>1264</v>
      </c>
      <c r="D221" s="138">
        <v>50505.0</v>
      </c>
      <c r="E221" s="139"/>
      <c r="F221" s="19" t="s">
        <v>1083</v>
      </c>
    </row>
    <row r="222" ht="14.25" customHeight="1">
      <c r="A222" s="56"/>
      <c r="B222" s="15">
        <v>45994.0</v>
      </c>
      <c r="C222" s="29" t="s">
        <v>893</v>
      </c>
      <c r="D222" s="138">
        <v>250000.0</v>
      </c>
      <c r="E222" s="139"/>
      <c r="F222" s="19" t="s">
        <v>1083</v>
      </c>
    </row>
    <row r="223" ht="14.25" customHeight="1">
      <c r="A223" s="56"/>
      <c r="B223" s="15">
        <v>45994.0</v>
      </c>
      <c r="C223" s="29" t="s">
        <v>36</v>
      </c>
      <c r="D223" s="138">
        <v>300000.0</v>
      </c>
      <c r="E223" s="139"/>
      <c r="F223" s="19" t="s">
        <v>1083</v>
      </c>
    </row>
    <row r="224" ht="14.25" customHeight="1">
      <c r="A224" s="56"/>
      <c r="B224" s="15">
        <v>45994.0</v>
      </c>
      <c r="C224" s="29" t="s">
        <v>415</v>
      </c>
      <c r="D224" s="138">
        <v>4.0000505E7</v>
      </c>
      <c r="E224" s="139"/>
      <c r="F224" s="19" t="s">
        <v>1083</v>
      </c>
    </row>
    <row r="225" ht="14.25" customHeight="1">
      <c r="A225" s="56"/>
      <c r="B225" s="15">
        <v>45994.0</v>
      </c>
      <c r="C225" s="29" t="s">
        <v>1076</v>
      </c>
      <c r="D225" s="138">
        <v>100505.0</v>
      </c>
      <c r="E225" s="139"/>
    </row>
    <row r="226" ht="14.25" customHeight="1">
      <c r="A226" s="56"/>
      <c r="B226" s="15">
        <v>45994.0</v>
      </c>
      <c r="C226" s="29" t="s">
        <v>1101</v>
      </c>
      <c r="D226" s="138">
        <v>40505.0</v>
      </c>
      <c r="E226" s="139"/>
      <c r="F226" s="19" t="s">
        <v>1083</v>
      </c>
    </row>
    <row r="227" ht="14.25" customHeight="1">
      <c r="A227" s="56"/>
      <c r="B227" s="15">
        <v>45994.0</v>
      </c>
      <c r="C227" s="29" t="s">
        <v>1217</v>
      </c>
      <c r="D227" s="138">
        <v>100000.0</v>
      </c>
      <c r="E227" s="139"/>
    </row>
    <row r="228" ht="14.25" customHeight="1">
      <c r="A228" s="56"/>
      <c r="B228" s="15">
        <v>45994.0</v>
      </c>
      <c r="C228" s="29" t="s">
        <v>1265</v>
      </c>
      <c r="D228" s="138">
        <v>50505.0</v>
      </c>
      <c r="E228" s="139"/>
      <c r="F228" s="19" t="s">
        <v>1083</v>
      </c>
    </row>
    <row r="229" ht="14.25" customHeight="1">
      <c r="A229" s="56"/>
      <c r="B229" s="15">
        <v>45994.0</v>
      </c>
      <c r="C229" s="29" t="s">
        <v>1266</v>
      </c>
      <c r="D229" s="138">
        <v>2000000.0</v>
      </c>
      <c r="F229" s="19" t="s">
        <v>1083</v>
      </c>
    </row>
    <row r="230" ht="14.25" customHeight="1">
      <c r="A230" s="56"/>
      <c r="B230" s="15">
        <v>45994.0</v>
      </c>
      <c r="C230" s="29" t="s">
        <v>870</v>
      </c>
      <c r="D230" s="138">
        <v>250000.0</v>
      </c>
      <c r="E230" s="139"/>
    </row>
    <row r="231" ht="14.25" customHeight="1">
      <c r="A231" s="56"/>
      <c r="B231" s="15">
        <v>45994.0</v>
      </c>
      <c r="C231" s="29" t="s">
        <v>1267</v>
      </c>
      <c r="D231" s="138">
        <v>50000.0</v>
      </c>
      <c r="E231" s="139"/>
    </row>
    <row r="232" ht="14.25" customHeight="1">
      <c r="A232" s="56"/>
      <c r="B232" s="15">
        <v>45994.0</v>
      </c>
      <c r="C232" s="29" t="s">
        <v>1268</v>
      </c>
      <c r="D232" s="138">
        <v>150505.0</v>
      </c>
      <c r="E232" s="139"/>
    </row>
    <row r="233" ht="14.25" customHeight="1">
      <c r="A233" s="56"/>
      <c r="B233" s="15">
        <v>45994.0</v>
      </c>
      <c r="C233" s="29" t="s">
        <v>1269</v>
      </c>
      <c r="D233" s="138">
        <v>60000.0</v>
      </c>
      <c r="E233" s="139"/>
      <c r="F233" s="19" t="s">
        <v>1083</v>
      </c>
    </row>
    <row r="234" ht="14.25" customHeight="1">
      <c r="A234" s="56"/>
      <c r="B234" s="15">
        <v>45994.0</v>
      </c>
      <c r="C234" s="29" t="s">
        <v>424</v>
      </c>
      <c r="D234" s="138">
        <v>100000.0</v>
      </c>
      <c r="E234" s="139"/>
      <c r="F234" s="19" t="s">
        <v>1083</v>
      </c>
    </row>
    <row r="235" ht="14.25" customHeight="1">
      <c r="A235" s="56"/>
      <c r="B235" s="15">
        <v>45994.0</v>
      </c>
      <c r="C235" s="29" t="s">
        <v>276</v>
      </c>
      <c r="D235" s="138">
        <v>5153.0</v>
      </c>
      <c r="E235" s="139"/>
      <c r="F235" s="19" t="s">
        <v>1158</v>
      </c>
    </row>
    <row r="236" ht="14.25" customHeight="1">
      <c r="A236" s="56"/>
      <c r="B236" s="15">
        <v>45994.0</v>
      </c>
      <c r="C236" s="29" t="s">
        <v>187</v>
      </c>
      <c r="D236" s="138">
        <v>500505.0</v>
      </c>
      <c r="E236" s="139"/>
    </row>
    <row r="237" ht="14.25" customHeight="1">
      <c r="A237" s="56"/>
      <c r="B237" s="15">
        <v>45994.0</v>
      </c>
      <c r="C237" s="29" t="s">
        <v>1270</v>
      </c>
      <c r="D237" s="138">
        <v>500505.0</v>
      </c>
      <c r="E237" s="139"/>
    </row>
    <row r="238" ht="14.25" customHeight="1">
      <c r="A238" s="56"/>
      <c r="B238" s="15">
        <v>45994.0</v>
      </c>
      <c r="C238" s="29" t="s">
        <v>11</v>
      </c>
      <c r="D238" s="138">
        <v>300000.0</v>
      </c>
      <c r="E238" s="139"/>
      <c r="F238" s="19" t="s">
        <v>1083</v>
      </c>
    </row>
    <row r="239" ht="14.25" customHeight="1">
      <c r="A239" s="56"/>
      <c r="B239" s="15">
        <v>45994.0</v>
      </c>
      <c r="C239" s="29" t="s">
        <v>866</v>
      </c>
      <c r="D239" s="138">
        <v>100000.0</v>
      </c>
      <c r="E239" s="139"/>
    </row>
    <row r="240" ht="14.25" customHeight="1">
      <c r="A240" s="56"/>
      <c r="B240" s="15">
        <v>45994.0</v>
      </c>
      <c r="C240" s="29" t="s">
        <v>1271</v>
      </c>
      <c r="D240" s="138">
        <v>250505.0</v>
      </c>
      <c r="E240" s="139"/>
      <c r="F240" s="19" t="s">
        <v>1083</v>
      </c>
    </row>
    <row r="241" ht="14.25" customHeight="1">
      <c r="A241" s="56"/>
      <c r="B241" s="15">
        <v>45994.0</v>
      </c>
      <c r="C241" s="29" t="s">
        <v>391</v>
      </c>
      <c r="D241" s="138">
        <v>20000.0</v>
      </c>
      <c r="E241" s="139"/>
    </row>
    <row r="242" ht="14.25" customHeight="1">
      <c r="A242" s="56"/>
      <c r="B242" s="15">
        <v>45994.0</v>
      </c>
      <c r="C242" s="29" t="s">
        <v>956</v>
      </c>
      <c r="D242" s="138">
        <v>150000.0</v>
      </c>
      <c r="E242" s="139"/>
      <c r="F242" s="19" t="s">
        <v>46</v>
      </c>
    </row>
    <row r="243" ht="14.25" customHeight="1">
      <c r="A243" s="56"/>
      <c r="B243" s="15">
        <v>45994.0</v>
      </c>
      <c r="C243" s="29" t="s">
        <v>95</v>
      </c>
      <c r="D243" s="138">
        <v>200000.0</v>
      </c>
      <c r="E243" s="139"/>
      <c r="F243" s="19" t="s">
        <v>9</v>
      </c>
    </row>
    <row r="244" ht="14.25" customHeight="1">
      <c r="A244" s="56"/>
      <c r="B244" s="15">
        <v>45994.0</v>
      </c>
      <c r="C244" s="29" t="s">
        <v>1272</v>
      </c>
      <c r="D244" s="138">
        <v>500505.0</v>
      </c>
      <c r="E244" s="139"/>
    </row>
    <row r="245" ht="14.25" customHeight="1">
      <c r="A245" s="56"/>
      <c r="B245" s="15">
        <v>45994.0</v>
      </c>
      <c r="C245" s="29" t="s">
        <v>1273</v>
      </c>
      <c r="D245" s="138">
        <v>500000.0</v>
      </c>
      <c r="E245" s="139"/>
    </row>
    <row r="246" ht="14.25" customHeight="1">
      <c r="A246" s="56"/>
      <c r="B246" s="15">
        <v>45994.0</v>
      </c>
      <c r="C246" s="29" t="s">
        <v>606</v>
      </c>
      <c r="D246" s="138">
        <v>30505.0</v>
      </c>
      <c r="E246" s="139"/>
      <c r="F246" s="19" t="s">
        <v>1083</v>
      </c>
    </row>
    <row r="247" ht="14.25" customHeight="1">
      <c r="A247" s="56"/>
      <c r="B247" s="15">
        <v>45994.0</v>
      </c>
      <c r="C247" s="29" t="s">
        <v>1274</v>
      </c>
      <c r="D247" s="138">
        <v>200505.0</v>
      </c>
      <c r="E247" s="139"/>
    </row>
    <row r="248" ht="14.25" customHeight="1">
      <c r="A248" s="56"/>
      <c r="B248" s="15">
        <v>45994.0</v>
      </c>
      <c r="C248" s="29" t="s">
        <v>13</v>
      </c>
      <c r="D248" s="138">
        <v>20002.0</v>
      </c>
      <c r="E248" s="139"/>
      <c r="F248" s="19" t="s">
        <v>9</v>
      </c>
    </row>
    <row r="249" ht="14.25" customHeight="1">
      <c r="A249" s="56"/>
      <c r="B249" s="15">
        <v>45994.0</v>
      </c>
      <c r="C249" s="29" t="s">
        <v>1092</v>
      </c>
      <c r="D249" s="138">
        <v>20000.0</v>
      </c>
      <c r="E249" s="139"/>
      <c r="F249" s="19" t="s">
        <v>9</v>
      </c>
    </row>
    <row r="250" ht="14.25" customHeight="1">
      <c r="A250" s="56"/>
      <c r="B250" s="15">
        <v>45994.0</v>
      </c>
      <c r="C250" s="29" t="s">
        <v>1275</v>
      </c>
      <c r="D250" s="138">
        <v>20000.0</v>
      </c>
      <c r="E250" s="139"/>
    </row>
    <row r="251" ht="14.25" customHeight="1">
      <c r="A251" s="56"/>
      <c r="B251" s="15">
        <v>45994.0</v>
      </c>
      <c r="C251" s="29" t="s">
        <v>27</v>
      </c>
      <c r="D251" s="138">
        <v>50000.0</v>
      </c>
      <c r="E251" s="139"/>
    </row>
    <row r="252" ht="14.25" customHeight="1">
      <c r="A252" s="56"/>
      <c r="B252" s="15">
        <v>45994.0</v>
      </c>
      <c r="C252" s="29" t="s">
        <v>408</v>
      </c>
      <c r="D252" s="138">
        <v>30000.0</v>
      </c>
      <c r="E252" s="139"/>
    </row>
    <row r="253" ht="14.25" customHeight="1">
      <c r="A253" s="56"/>
      <c r="B253" s="15">
        <v>45994.0</v>
      </c>
      <c r="C253" s="29" t="s">
        <v>431</v>
      </c>
      <c r="D253" s="138">
        <v>2.5000505E7</v>
      </c>
      <c r="E253" s="139"/>
      <c r="F253" s="19" t="s">
        <v>1083</v>
      </c>
    </row>
    <row r="254" ht="14.25" customHeight="1">
      <c r="A254" s="56"/>
      <c r="B254" s="15">
        <v>45994.0</v>
      </c>
      <c r="C254" s="29" t="s">
        <v>128</v>
      </c>
      <c r="D254" s="138">
        <v>100505.0</v>
      </c>
      <c r="E254" s="139"/>
      <c r="F254" s="19">
        <v>25.0</v>
      </c>
    </row>
    <row r="255" ht="14.25" customHeight="1">
      <c r="A255" s="56"/>
      <c r="B255" s="15">
        <v>45994.0</v>
      </c>
      <c r="C255" s="29" t="s">
        <v>63</v>
      </c>
      <c r="D255" s="138">
        <v>25000.0</v>
      </c>
      <c r="E255" s="139"/>
    </row>
    <row r="256" ht="14.25" customHeight="1">
      <c r="A256" s="56"/>
      <c r="B256" s="15">
        <v>45994.0</v>
      </c>
      <c r="C256" s="29" t="s">
        <v>1276</v>
      </c>
      <c r="D256" s="138">
        <v>300505.0</v>
      </c>
      <c r="E256" s="139"/>
      <c r="F256" s="19" t="s">
        <v>1083</v>
      </c>
    </row>
    <row r="257" ht="14.25" customHeight="1">
      <c r="A257" s="56"/>
      <c r="B257" s="15">
        <v>45994.0</v>
      </c>
      <c r="C257" s="29" t="s">
        <v>1277</v>
      </c>
      <c r="D257" s="138">
        <v>100000.0</v>
      </c>
      <c r="E257" s="139"/>
      <c r="F257" s="19" t="s">
        <v>1083</v>
      </c>
    </row>
    <row r="258" ht="14.25" customHeight="1">
      <c r="A258" s="56"/>
      <c r="B258" s="15">
        <v>45994.0</v>
      </c>
      <c r="C258" s="29" t="s">
        <v>1278</v>
      </c>
      <c r="D258" s="138">
        <v>100505.0</v>
      </c>
      <c r="E258" s="139"/>
      <c r="F258" s="19" t="s">
        <v>1083</v>
      </c>
    </row>
    <row r="259" ht="14.25" customHeight="1">
      <c r="A259" s="56"/>
      <c r="B259" s="15">
        <v>45994.0</v>
      </c>
      <c r="C259" s="29" t="s">
        <v>213</v>
      </c>
      <c r="D259" s="138">
        <v>100000.0</v>
      </c>
      <c r="E259" s="139"/>
    </row>
    <row r="260" ht="14.25" customHeight="1">
      <c r="A260" s="56"/>
      <c r="B260" s="15">
        <v>45994.0</v>
      </c>
      <c r="C260" s="29" t="s">
        <v>213</v>
      </c>
      <c r="D260" s="138">
        <v>100000.0</v>
      </c>
      <c r="E260" s="139"/>
      <c r="F260" s="19" t="s">
        <v>1083</v>
      </c>
    </row>
    <row r="261" ht="14.25" customHeight="1">
      <c r="A261" s="56"/>
      <c r="B261" s="15">
        <v>45994.0</v>
      </c>
      <c r="C261" s="29" t="s">
        <v>927</v>
      </c>
      <c r="D261" s="138">
        <v>100505.0</v>
      </c>
      <c r="E261" s="139"/>
      <c r="F261" s="19" t="s">
        <v>1083</v>
      </c>
    </row>
    <row r="262" ht="14.25" customHeight="1">
      <c r="A262" s="56"/>
      <c r="B262" s="15">
        <v>45994.0</v>
      </c>
      <c r="C262" s="29" t="s">
        <v>1279</v>
      </c>
      <c r="D262" s="138">
        <v>20505.0</v>
      </c>
      <c r="E262" s="139"/>
      <c r="F262" s="19" t="s">
        <v>1083</v>
      </c>
    </row>
    <row r="263" ht="14.25" customHeight="1">
      <c r="A263" s="56"/>
      <c r="B263" s="15">
        <v>45994.0</v>
      </c>
      <c r="C263" s="29" t="s">
        <v>1280</v>
      </c>
      <c r="D263" s="138">
        <v>500505.0</v>
      </c>
      <c r="E263" s="139"/>
    </row>
    <row r="264" ht="14.25" customHeight="1">
      <c r="A264" s="56"/>
      <c r="B264" s="15">
        <v>45994.0</v>
      </c>
      <c r="C264" s="29" t="s">
        <v>325</v>
      </c>
      <c r="D264" s="138">
        <v>1000000.0</v>
      </c>
      <c r="E264" s="139"/>
    </row>
    <row r="265" ht="14.25" customHeight="1">
      <c r="A265" s="56"/>
      <c r="B265" s="15">
        <v>45994.0</v>
      </c>
      <c r="C265" s="29" t="s">
        <v>1281</v>
      </c>
      <c r="D265" s="138">
        <v>300000.0</v>
      </c>
      <c r="E265" s="139"/>
      <c r="F265" s="19" t="s">
        <v>1083</v>
      </c>
    </row>
    <row r="266" ht="14.25" customHeight="1">
      <c r="A266" s="56"/>
      <c r="B266" s="15">
        <v>45994.0</v>
      </c>
      <c r="C266" s="29" t="s">
        <v>345</v>
      </c>
      <c r="D266" s="138">
        <v>50505.0</v>
      </c>
      <c r="E266" s="139"/>
      <c r="F266" s="191"/>
    </row>
    <row r="267" ht="14.25" customHeight="1">
      <c r="A267" s="56"/>
      <c r="B267" s="15">
        <v>45994.0</v>
      </c>
      <c r="C267" s="29" t="s">
        <v>187</v>
      </c>
      <c r="D267" s="138">
        <v>350000.0</v>
      </c>
      <c r="E267" s="139"/>
      <c r="F267" s="49"/>
    </row>
    <row r="268" ht="14.25" customHeight="1">
      <c r="A268" s="56"/>
      <c r="B268" s="15">
        <v>45994.0</v>
      </c>
      <c r="C268" s="29" t="s">
        <v>1282</v>
      </c>
      <c r="D268" s="138">
        <v>50000.0</v>
      </c>
      <c r="E268" s="139"/>
      <c r="F268" s="19" t="s">
        <v>1083</v>
      </c>
    </row>
    <row r="269" ht="14.25" customHeight="1">
      <c r="A269" s="56"/>
      <c r="B269" s="15">
        <v>45994.0</v>
      </c>
      <c r="C269" s="29" t="s">
        <v>1283</v>
      </c>
      <c r="D269" s="138">
        <v>1000000.0</v>
      </c>
      <c r="E269" s="139"/>
      <c r="F269" s="19" t="s">
        <v>1083</v>
      </c>
    </row>
    <row r="270" ht="14.25" customHeight="1">
      <c r="A270" s="56"/>
      <c r="B270" s="15">
        <v>45994.0</v>
      </c>
      <c r="C270" s="29" t="s">
        <v>691</v>
      </c>
      <c r="D270" s="138">
        <v>500000.0</v>
      </c>
      <c r="E270" s="139"/>
      <c r="F270" s="19" t="s">
        <v>9</v>
      </c>
    </row>
    <row r="271" ht="14.25" customHeight="1">
      <c r="A271" s="56"/>
      <c r="B271" s="15">
        <v>45994.0</v>
      </c>
      <c r="C271" s="29" t="s">
        <v>1284</v>
      </c>
      <c r="D271" s="138">
        <v>5000505.0</v>
      </c>
      <c r="E271" s="139"/>
    </row>
    <row r="272" ht="14.25" customHeight="1">
      <c r="A272" s="56"/>
      <c r="B272" s="15">
        <v>45994.0</v>
      </c>
      <c r="C272" s="29" t="s">
        <v>1285</v>
      </c>
      <c r="D272" s="138">
        <v>10000.0</v>
      </c>
      <c r="E272" s="139"/>
      <c r="F272" s="19" t="s">
        <v>1083</v>
      </c>
    </row>
    <row r="273" ht="14.25" customHeight="1">
      <c r="A273" s="56"/>
      <c r="B273" s="15">
        <v>45994.0</v>
      </c>
      <c r="C273" s="29" t="s">
        <v>1286</v>
      </c>
      <c r="D273" s="138">
        <v>250505.0</v>
      </c>
      <c r="E273" s="139"/>
      <c r="F273" s="19" t="s">
        <v>1083</v>
      </c>
    </row>
    <row r="274" ht="14.25" customHeight="1">
      <c r="A274" s="56"/>
      <c r="B274" s="15">
        <v>45994.0</v>
      </c>
      <c r="C274" s="29" t="s">
        <v>238</v>
      </c>
      <c r="D274" s="138">
        <v>100000.0</v>
      </c>
      <c r="E274" s="139"/>
      <c r="F274" s="19" t="s">
        <v>1083</v>
      </c>
    </row>
    <row r="275" ht="14.25" customHeight="1">
      <c r="A275" s="56"/>
      <c r="B275" s="15">
        <v>45994.0</v>
      </c>
      <c r="C275" s="29" t="s">
        <v>1287</v>
      </c>
      <c r="D275" s="138">
        <v>100000.0</v>
      </c>
      <c r="E275" s="139"/>
      <c r="F275" s="19" t="s">
        <v>1083</v>
      </c>
    </row>
    <row r="276" ht="14.25" customHeight="1">
      <c r="A276" s="56"/>
      <c r="B276" s="15">
        <v>45994.0</v>
      </c>
      <c r="C276" s="29" t="s">
        <v>1288</v>
      </c>
      <c r="D276" s="138">
        <v>100505.0</v>
      </c>
      <c r="E276" s="139"/>
    </row>
    <row r="277" ht="14.25" customHeight="1">
      <c r="A277" s="56"/>
      <c r="B277" s="15">
        <v>45994.0</v>
      </c>
      <c r="C277" s="29" t="s">
        <v>408</v>
      </c>
      <c r="D277" s="138">
        <v>500000.0</v>
      </c>
      <c r="E277" s="139"/>
    </row>
    <row r="278" ht="14.25" customHeight="1">
      <c r="A278" s="56"/>
      <c r="B278" s="15">
        <v>45994.0</v>
      </c>
      <c r="C278" s="29" t="s">
        <v>1289</v>
      </c>
      <c r="D278" s="138">
        <v>100505.0</v>
      </c>
      <c r="E278" s="139"/>
      <c r="F278" s="19" t="s">
        <v>1083</v>
      </c>
    </row>
    <row r="279" ht="14.25" customHeight="1">
      <c r="A279" s="56"/>
      <c r="B279" s="15">
        <v>45994.0</v>
      </c>
      <c r="C279" s="29" t="s">
        <v>1290</v>
      </c>
      <c r="D279" s="138">
        <v>1000000.0</v>
      </c>
      <c r="E279" s="139"/>
      <c r="F279" s="19" t="s">
        <v>1083</v>
      </c>
    </row>
    <row r="280" ht="14.25" customHeight="1">
      <c r="A280" s="56"/>
      <c r="B280" s="15">
        <v>45994.0</v>
      </c>
      <c r="C280" s="29" t="s">
        <v>711</v>
      </c>
      <c r="D280" s="138">
        <v>300000.0</v>
      </c>
      <c r="E280" s="139"/>
      <c r="F280" s="19" t="s">
        <v>1083</v>
      </c>
    </row>
    <row r="281" ht="14.25" customHeight="1">
      <c r="A281" s="56"/>
      <c r="B281" s="15">
        <v>45994.0</v>
      </c>
      <c r="C281" s="29" t="s">
        <v>780</v>
      </c>
      <c r="D281" s="138">
        <v>100005.0</v>
      </c>
      <c r="E281" s="139"/>
      <c r="F281" s="1"/>
    </row>
    <row r="282" ht="14.25" customHeight="1">
      <c r="A282" s="56"/>
      <c r="B282" s="15">
        <v>45994.0</v>
      </c>
      <c r="C282" s="29" t="s">
        <v>658</v>
      </c>
      <c r="D282" s="138">
        <v>20505.0</v>
      </c>
      <c r="E282" s="139"/>
    </row>
    <row r="283" ht="14.25" customHeight="1">
      <c r="A283" s="56"/>
      <c r="B283" s="15">
        <v>45994.0</v>
      </c>
      <c r="C283" s="29" t="s">
        <v>1291</v>
      </c>
      <c r="D283" s="138">
        <v>300000.0</v>
      </c>
      <c r="E283" s="139"/>
      <c r="F283" s="19" t="s">
        <v>1083</v>
      </c>
    </row>
    <row r="284" ht="14.25" customHeight="1">
      <c r="A284" s="56"/>
      <c r="B284" s="15">
        <v>45994.0</v>
      </c>
      <c r="C284" s="29" t="s">
        <v>1292</v>
      </c>
      <c r="D284" s="138">
        <v>200000.0</v>
      </c>
      <c r="E284" s="139"/>
      <c r="F284" s="19" t="s">
        <v>1083</v>
      </c>
    </row>
    <row r="285" ht="14.25" customHeight="1">
      <c r="A285" s="56"/>
      <c r="B285" s="15">
        <v>45994.0</v>
      </c>
      <c r="C285" s="29" t="s">
        <v>1293</v>
      </c>
      <c r="D285" s="138">
        <v>1.5E7</v>
      </c>
      <c r="E285" s="139"/>
      <c r="F285" s="19" t="s">
        <v>1083</v>
      </c>
    </row>
    <row r="286" ht="14.25" customHeight="1">
      <c r="A286" s="56"/>
      <c r="B286" s="15">
        <v>45994.0</v>
      </c>
      <c r="C286" s="29" t="s">
        <v>1294</v>
      </c>
      <c r="D286" s="138">
        <v>500000.0</v>
      </c>
      <c r="E286" s="139"/>
      <c r="F286" s="19" t="s">
        <v>1083</v>
      </c>
    </row>
    <row r="287" ht="14.25" customHeight="1">
      <c r="A287" s="56"/>
      <c r="B287" s="15">
        <v>45994.0</v>
      </c>
      <c r="C287" s="29" t="s">
        <v>986</v>
      </c>
      <c r="D287" s="138">
        <v>100000.0</v>
      </c>
      <c r="E287" s="139"/>
    </row>
    <row r="288" ht="14.25" customHeight="1">
      <c r="A288" s="56"/>
      <c r="B288" s="15">
        <v>45995.0</v>
      </c>
      <c r="C288" s="29" t="s">
        <v>1295</v>
      </c>
      <c r="D288" s="138">
        <v>77777.0</v>
      </c>
      <c r="E288" s="139"/>
    </row>
    <row r="289" ht="14.25" customHeight="1">
      <c r="A289" s="56"/>
      <c r="B289" s="15">
        <v>45995.0</v>
      </c>
      <c r="C289" s="29" t="s">
        <v>1296</v>
      </c>
      <c r="D289" s="138">
        <v>1000000.0</v>
      </c>
      <c r="E289" s="139"/>
      <c r="F289" s="19" t="s">
        <v>1083</v>
      </c>
    </row>
    <row r="290" ht="14.25" customHeight="1">
      <c r="A290" s="56"/>
      <c r="B290" s="15">
        <v>45995.0</v>
      </c>
      <c r="C290" s="29" t="s">
        <v>1297</v>
      </c>
      <c r="D290" s="138">
        <v>100505.0</v>
      </c>
      <c r="E290" s="139"/>
      <c r="F290" s="19" t="s">
        <v>1083</v>
      </c>
    </row>
    <row r="291" ht="14.25" customHeight="1">
      <c r="A291" s="56"/>
      <c r="B291" s="15">
        <v>45995.0</v>
      </c>
      <c r="C291" s="29" t="s">
        <v>733</v>
      </c>
      <c r="D291" s="138">
        <v>500000.0</v>
      </c>
      <c r="E291" s="139"/>
      <c r="F291" s="19" t="s">
        <v>1158</v>
      </c>
    </row>
    <row r="292" ht="14.25" customHeight="1">
      <c r="A292" s="56"/>
      <c r="B292" s="15">
        <v>45995.0</v>
      </c>
      <c r="C292" s="29" t="s">
        <v>553</v>
      </c>
      <c r="D292" s="138">
        <v>500505.0</v>
      </c>
      <c r="E292" s="139"/>
      <c r="F292" s="1"/>
    </row>
    <row r="293" ht="14.25" customHeight="1">
      <c r="A293" s="56"/>
      <c r="B293" s="15">
        <v>45995.0</v>
      </c>
      <c r="C293" s="29" t="s">
        <v>428</v>
      </c>
      <c r="D293" s="138">
        <v>100505.0</v>
      </c>
      <c r="E293" s="139"/>
    </row>
    <row r="294" ht="14.25" customHeight="1">
      <c r="A294" s="56"/>
      <c r="B294" s="15">
        <v>45995.0</v>
      </c>
      <c r="C294" s="29" t="s">
        <v>1298</v>
      </c>
      <c r="D294" s="138">
        <v>574560.0</v>
      </c>
      <c r="E294" s="139"/>
    </row>
    <row r="295" ht="14.25" customHeight="1">
      <c r="A295" s="56"/>
      <c r="B295" s="15">
        <v>45995.0</v>
      </c>
      <c r="C295" s="29" t="s">
        <v>48</v>
      </c>
      <c r="D295" s="138">
        <v>250000.0</v>
      </c>
      <c r="E295" s="139"/>
      <c r="F295" s="1"/>
    </row>
    <row r="296" ht="14.25" customHeight="1">
      <c r="A296" s="56"/>
      <c r="B296" s="15">
        <v>45995.0</v>
      </c>
      <c r="C296" s="29" t="s">
        <v>755</v>
      </c>
      <c r="D296" s="138">
        <v>1500000.0</v>
      </c>
      <c r="E296" s="139"/>
      <c r="F296" s="1"/>
    </row>
    <row r="297" ht="14.25" customHeight="1">
      <c r="A297" s="56"/>
      <c r="B297" s="15">
        <v>45995.0</v>
      </c>
      <c r="C297" s="29" t="s">
        <v>854</v>
      </c>
      <c r="D297" s="138">
        <v>50000.0</v>
      </c>
      <c r="E297" s="139"/>
    </row>
    <row r="298" ht="14.25" customHeight="1">
      <c r="A298" s="56"/>
      <c r="B298" s="15">
        <v>45995.0</v>
      </c>
      <c r="C298" s="29" t="s">
        <v>854</v>
      </c>
      <c r="D298" s="138">
        <v>100000.0</v>
      </c>
      <c r="E298" s="139"/>
    </row>
    <row r="299" ht="14.25" customHeight="1">
      <c r="A299" s="56"/>
      <c r="B299" s="15">
        <v>45995.0</v>
      </c>
      <c r="C299" s="29" t="s">
        <v>255</v>
      </c>
      <c r="D299" s="138">
        <v>10505.0</v>
      </c>
      <c r="E299" s="139"/>
    </row>
    <row r="300" ht="14.25" customHeight="1">
      <c r="A300" s="56"/>
      <c r="B300" s="15">
        <v>45995.0</v>
      </c>
      <c r="C300" s="29" t="s">
        <v>188</v>
      </c>
      <c r="D300" s="138">
        <v>200000.0</v>
      </c>
      <c r="E300" s="139"/>
      <c r="F300" s="19" t="s">
        <v>9</v>
      </c>
    </row>
    <row r="301" ht="14.25" customHeight="1">
      <c r="A301" s="56"/>
      <c r="B301" s="15">
        <v>45995.0</v>
      </c>
      <c r="C301" s="29" t="s">
        <v>1299</v>
      </c>
      <c r="D301" s="138">
        <v>100505.0</v>
      </c>
      <c r="E301" s="139"/>
    </row>
    <row r="302" ht="14.25" customHeight="1">
      <c r="A302" s="56"/>
      <c r="B302" s="15">
        <v>45995.0</v>
      </c>
      <c r="C302" s="29" t="s">
        <v>1300</v>
      </c>
      <c r="D302" s="138">
        <v>200505.0</v>
      </c>
      <c r="E302" s="139"/>
    </row>
    <row r="303" ht="14.25" customHeight="1">
      <c r="A303" s="56"/>
      <c r="B303" s="15">
        <v>45995.0</v>
      </c>
      <c r="C303" s="29" t="s">
        <v>91</v>
      </c>
      <c r="D303" s="138">
        <v>100000.0</v>
      </c>
      <c r="E303" s="139"/>
      <c r="F303" s="19" t="s">
        <v>9</v>
      </c>
    </row>
    <row r="304" ht="14.25" customHeight="1">
      <c r="A304" s="56"/>
      <c r="B304" s="15">
        <v>45995.0</v>
      </c>
      <c r="C304" s="29" t="s">
        <v>1301</v>
      </c>
      <c r="D304" s="138">
        <v>400505.0</v>
      </c>
      <c r="E304" s="139"/>
      <c r="F304" s="19" t="s">
        <v>1083</v>
      </c>
    </row>
    <row r="305" ht="14.25" customHeight="1">
      <c r="A305" s="56"/>
      <c r="B305" s="15">
        <v>45995.0</v>
      </c>
      <c r="C305" s="29" t="s">
        <v>916</v>
      </c>
      <c r="D305" s="138">
        <v>100000.0</v>
      </c>
      <c r="E305" s="139"/>
      <c r="F305" s="19" t="s">
        <v>1083</v>
      </c>
    </row>
    <row r="306" ht="14.25" customHeight="1">
      <c r="A306" s="56"/>
      <c r="B306" s="15">
        <v>45995.0</v>
      </c>
      <c r="C306" s="29" t="s">
        <v>391</v>
      </c>
      <c r="D306" s="138">
        <v>20000.0</v>
      </c>
      <c r="E306" s="139"/>
    </row>
    <row r="307" ht="14.25" customHeight="1">
      <c r="A307" s="56"/>
      <c r="B307" s="15">
        <v>45995.0</v>
      </c>
      <c r="C307" s="29" t="s">
        <v>646</v>
      </c>
      <c r="D307" s="138">
        <v>150000.0</v>
      </c>
      <c r="E307" s="139"/>
    </row>
    <row r="308" ht="14.25" customHeight="1">
      <c r="A308" s="56"/>
      <c r="B308" s="15">
        <v>45995.0</v>
      </c>
      <c r="C308" s="29" t="s">
        <v>260</v>
      </c>
      <c r="D308" s="138">
        <v>500000.0</v>
      </c>
      <c r="E308" s="139"/>
      <c r="F308" s="19" t="s">
        <v>1083</v>
      </c>
    </row>
    <row r="309" ht="14.25" customHeight="1">
      <c r="A309" s="56"/>
      <c r="B309" s="15">
        <v>45995.0</v>
      </c>
      <c r="C309" s="29" t="s">
        <v>13</v>
      </c>
      <c r="D309" s="138">
        <v>20002.0</v>
      </c>
      <c r="E309" s="139"/>
      <c r="F309" s="19" t="s">
        <v>9</v>
      </c>
    </row>
    <row r="310" ht="14.25" customHeight="1">
      <c r="A310" s="56"/>
      <c r="B310" s="15">
        <v>45995.0</v>
      </c>
      <c r="C310" s="29" t="s">
        <v>783</v>
      </c>
      <c r="D310" s="138">
        <v>150000.0</v>
      </c>
      <c r="E310" s="139"/>
      <c r="F310" s="19" t="s">
        <v>9</v>
      </c>
    </row>
    <row r="311" ht="14.25" customHeight="1">
      <c r="A311" s="56"/>
      <c r="B311" s="15">
        <v>45995.0</v>
      </c>
      <c r="C311" s="29" t="s">
        <v>1092</v>
      </c>
      <c r="D311" s="138">
        <v>20000.0</v>
      </c>
      <c r="E311" s="139"/>
      <c r="F311" s="19" t="s">
        <v>9</v>
      </c>
    </row>
    <row r="312" ht="14.25" customHeight="1">
      <c r="A312" s="56"/>
      <c r="B312" s="15">
        <v>45995.0</v>
      </c>
      <c r="C312" s="29" t="s">
        <v>650</v>
      </c>
      <c r="D312" s="138">
        <v>100000.0</v>
      </c>
      <c r="E312" s="139"/>
      <c r="F312" s="19" t="s">
        <v>9</v>
      </c>
    </row>
    <row r="313" ht="14.25" customHeight="1">
      <c r="A313" s="56"/>
      <c r="B313" s="15">
        <v>45995.0</v>
      </c>
      <c r="C313" s="29" t="s">
        <v>27</v>
      </c>
      <c r="D313" s="138">
        <v>50000.0</v>
      </c>
      <c r="E313" s="139"/>
    </row>
    <row r="314" ht="14.25" customHeight="1">
      <c r="A314" s="56"/>
      <c r="B314" s="15">
        <v>45995.0</v>
      </c>
      <c r="C314" s="29" t="s">
        <v>83</v>
      </c>
      <c r="D314" s="138">
        <v>200000.0</v>
      </c>
      <c r="E314" s="139"/>
      <c r="F314" s="19" t="s">
        <v>1083</v>
      </c>
    </row>
    <row r="315" ht="14.25" customHeight="1">
      <c r="A315" s="56"/>
      <c r="B315" s="15">
        <v>45995.0</v>
      </c>
      <c r="C315" s="29" t="s">
        <v>408</v>
      </c>
      <c r="D315" s="138">
        <v>30000.0</v>
      </c>
      <c r="E315" s="139"/>
      <c r="F315" s="3"/>
    </row>
    <row r="316" ht="14.25" customHeight="1">
      <c r="A316" s="56"/>
      <c r="B316" s="15">
        <v>45995.0</v>
      </c>
      <c r="C316" s="29" t="s">
        <v>49</v>
      </c>
      <c r="D316" s="138">
        <v>40000.0</v>
      </c>
      <c r="E316" s="139"/>
    </row>
    <row r="317" ht="14.25" customHeight="1">
      <c r="A317" s="56"/>
      <c r="B317" s="15">
        <v>45995.0</v>
      </c>
      <c r="C317" s="29" t="s">
        <v>1302</v>
      </c>
      <c r="D317" s="138">
        <v>100505.0</v>
      </c>
      <c r="E317" s="139"/>
    </row>
    <row r="318" ht="14.25" customHeight="1">
      <c r="A318" s="56"/>
      <c r="B318" s="15">
        <v>45995.0</v>
      </c>
      <c r="C318" s="29" t="s">
        <v>322</v>
      </c>
      <c r="D318" s="138">
        <v>300505.0</v>
      </c>
      <c r="E318" s="139"/>
      <c r="F318" s="19" t="s">
        <v>1083</v>
      </c>
    </row>
    <row r="319" ht="14.25" customHeight="1">
      <c r="A319" s="56"/>
      <c r="B319" s="15">
        <v>45995.0</v>
      </c>
      <c r="C319" s="29" t="s">
        <v>476</v>
      </c>
      <c r="D319" s="138">
        <v>500000.0</v>
      </c>
      <c r="E319" s="139"/>
      <c r="F319" s="19" t="s">
        <v>1083</v>
      </c>
    </row>
    <row r="320" ht="14.25" customHeight="1">
      <c r="A320" s="56"/>
      <c r="B320" s="15">
        <v>45995.0</v>
      </c>
      <c r="C320" s="29" t="s">
        <v>162</v>
      </c>
      <c r="D320" s="138">
        <v>50000.0</v>
      </c>
      <c r="E320" s="139"/>
    </row>
    <row r="321" ht="14.25" customHeight="1">
      <c r="A321" s="56"/>
      <c r="B321" s="15">
        <v>45995.0</v>
      </c>
      <c r="C321" s="29" t="s">
        <v>1303</v>
      </c>
      <c r="D321" s="138">
        <v>350505.0</v>
      </c>
      <c r="E321" s="139"/>
      <c r="F321" s="19" t="s">
        <v>1083</v>
      </c>
    </row>
    <row r="322" ht="14.25" customHeight="1">
      <c r="A322" s="56"/>
      <c r="B322" s="15">
        <v>45995.0</v>
      </c>
      <c r="C322" s="29" t="s">
        <v>1304</v>
      </c>
      <c r="D322" s="138">
        <v>1000505.0</v>
      </c>
      <c r="E322" s="139"/>
      <c r="F322" s="19" t="s">
        <v>1083</v>
      </c>
    </row>
    <row r="323" ht="14.25" customHeight="1">
      <c r="A323" s="56"/>
      <c r="B323" s="15">
        <v>45995.0</v>
      </c>
      <c r="C323" s="29" t="s">
        <v>1305</v>
      </c>
      <c r="D323" s="138">
        <v>50000.0</v>
      </c>
      <c r="E323" s="139"/>
      <c r="F323" s="19" t="s">
        <v>1083</v>
      </c>
    </row>
    <row r="324" ht="14.25" customHeight="1">
      <c r="A324" s="56"/>
      <c r="B324" s="15">
        <v>45995.0</v>
      </c>
      <c r="C324" s="29" t="s">
        <v>1306</v>
      </c>
      <c r="D324" s="138">
        <v>500505.0</v>
      </c>
      <c r="E324" s="139"/>
    </row>
    <row r="325" ht="14.25" customHeight="1">
      <c r="A325" s="56"/>
      <c r="B325" s="15">
        <v>45995.0</v>
      </c>
      <c r="C325" s="29" t="s">
        <v>1307</v>
      </c>
      <c r="D325" s="138">
        <v>1000505.0</v>
      </c>
      <c r="E325" s="139"/>
      <c r="F325" s="1"/>
    </row>
    <row r="326" ht="14.25" customHeight="1">
      <c r="A326" s="56"/>
      <c r="B326" s="15">
        <v>45995.0</v>
      </c>
      <c r="C326" s="29" t="s">
        <v>84</v>
      </c>
      <c r="D326" s="138">
        <v>100000.0</v>
      </c>
      <c r="E326" s="139"/>
    </row>
    <row r="327" ht="14.25" customHeight="1">
      <c r="A327" s="56"/>
      <c r="B327" s="15">
        <v>45995.0</v>
      </c>
      <c r="C327" s="29" t="s">
        <v>1308</v>
      </c>
      <c r="D327" s="138">
        <v>302505.0</v>
      </c>
      <c r="E327" s="139"/>
    </row>
    <row r="328" ht="14.25" customHeight="1">
      <c r="A328" s="56"/>
      <c r="B328" s="15">
        <v>45995.0</v>
      </c>
      <c r="C328" s="29" t="s">
        <v>1309</v>
      </c>
      <c r="D328" s="138">
        <v>100000.0</v>
      </c>
      <c r="E328" s="139"/>
    </row>
    <row r="329" ht="14.25" customHeight="1">
      <c r="A329" s="56"/>
      <c r="B329" s="15">
        <v>45995.0</v>
      </c>
      <c r="C329" s="29" t="s">
        <v>55</v>
      </c>
      <c r="D329" s="138">
        <v>50000.0</v>
      </c>
      <c r="E329" s="139"/>
      <c r="F329" s="19" t="s">
        <v>1083</v>
      </c>
    </row>
    <row r="330" ht="14.25" customHeight="1">
      <c r="A330" s="56"/>
      <c r="B330" s="15">
        <v>45995.0</v>
      </c>
      <c r="C330" s="29" t="s">
        <v>55</v>
      </c>
      <c r="D330" s="138">
        <v>100000.0</v>
      </c>
      <c r="E330" s="139"/>
    </row>
    <row r="331" ht="14.25" customHeight="1">
      <c r="A331" s="56"/>
      <c r="B331" s="15">
        <v>45995.0</v>
      </c>
      <c r="C331" s="29" t="s">
        <v>1310</v>
      </c>
      <c r="D331" s="138">
        <v>100505.0</v>
      </c>
      <c r="E331" s="139"/>
    </row>
    <row r="332" ht="14.25" customHeight="1">
      <c r="A332" s="56"/>
      <c r="B332" s="15">
        <v>45995.0</v>
      </c>
      <c r="C332" s="29" t="s">
        <v>44</v>
      </c>
      <c r="D332" s="138">
        <v>1500000.0</v>
      </c>
      <c r="E332" s="139"/>
      <c r="F332" s="19" t="s">
        <v>9</v>
      </c>
    </row>
    <row r="333" ht="14.25" customHeight="1">
      <c r="A333" s="56"/>
      <c r="B333" s="15">
        <v>45995.0</v>
      </c>
      <c r="C333" s="29" t="s">
        <v>57</v>
      </c>
      <c r="D333" s="138">
        <v>50000.0</v>
      </c>
      <c r="E333" s="139"/>
    </row>
    <row r="334" ht="14.25" customHeight="1">
      <c r="A334" s="56"/>
      <c r="B334" s="15">
        <v>45995.0</v>
      </c>
      <c r="C334" s="29" t="s">
        <v>505</v>
      </c>
      <c r="D334" s="138">
        <v>1000000.0</v>
      </c>
      <c r="E334" s="139"/>
    </row>
    <row r="335" ht="14.25" customHeight="1">
      <c r="A335" s="56"/>
      <c r="B335" s="15">
        <v>45995.0</v>
      </c>
      <c r="C335" s="29" t="s">
        <v>400</v>
      </c>
      <c r="D335" s="138">
        <v>500505.0</v>
      </c>
      <c r="E335" s="139"/>
    </row>
    <row r="336" ht="14.25" customHeight="1">
      <c r="A336" s="56"/>
      <c r="B336" s="15">
        <v>45995.0</v>
      </c>
      <c r="C336" s="29" t="s">
        <v>1006</v>
      </c>
      <c r="D336" s="138">
        <v>2500.0</v>
      </c>
      <c r="E336" s="139"/>
      <c r="F336" s="19"/>
    </row>
    <row r="337" ht="14.25" customHeight="1">
      <c r="A337" s="56"/>
      <c r="B337" s="15">
        <v>45995.0</v>
      </c>
      <c r="C337" s="29" t="s">
        <v>776</v>
      </c>
      <c r="D337" s="138">
        <v>200000.0</v>
      </c>
      <c r="E337" s="139"/>
      <c r="F337" s="19" t="s">
        <v>1311</v>
      </c>
    </row>
    <row r="338" ht="14.25" customHeight="1">
      <c r="A338" s="56"/>
      <c r="B338" s="15">
        <v>45995.0</v>
      </c>
      <c r="C338" s="29" t="s">
        <v>1312</v>
      </c>
      <c r="D338" s="138">
        <v>100000.0</v>
      </c>
      <c r="E338" s="139"/>
    </row>
    <row r="339" ht="14.25" customHeight="1">
      <c r="A339" s="56"/>
      <c r="B339" s="15">
        <v>45995.0</v>
      </c>
      <c r="C339" s="29" t="s">
        <v>1313</v>
      </c>
      <c r="D339" s="138">
        <v>2500000.0</v>
      </c>
      <c r="E339" s="139"/>
      <c r="F339" s="3" t="s">
        <v>1083</v>
      </c>
    </row>
    <row r="340" ht="14.25" customHeight="1">
      <c r="A340" s="56"/>
      <c r="B340" s="15">
        <v>45995.0</v>
      </c>
      <c r="C340" s="29" t="s">
        <v>1314</v>
      </c>
      <c r="D340" s="142"/>
      <c r="E340" s="138">
        <v>9636500.0</v>
      </c>
      <c r="F340" s="1"/>
    </row>
    <row r="341" ht="14.25" customHeight="1">
      <c r="A341" s="56"/>
      <c r="B341" s="15">
        <v>45995.0</v>
      </c>
      <c r="C341" s="29" t="s">
        <v>1315</v>
      </c>
      <c r="D341" s="138">
        <v>100505.0</v>
      </c>
      <c r="E341" s="139"/>
    </row>
    <row r="342" ht="14.25" customHeight="1">
      <c r="A342" s="56"/>
      <c r="B342" s="15">
        <v>45995.0</v>
      </c>
      <c r="C342" s="29" t="s">
        <v>338</v>
      </c>
      <c r="D342" s="138">
        <v>500000.0</v>
      </c>
      <c r="E342" s="139"/>
      <c r="F342" s="19" t="s">
        <v>9</v>
      </c>
    </row>
    <row r="343" ht="14.25" customHeight="1">
      <c r="A343" s="56"/>
      <c r="B343" s="15">
        <v>45995.0</v>
      </c>
      <c r="C343" s="29" t="s">
        <v>1316</v>
      </c>
      <c r="D343" s="138">
        <v>50505.0</v>
      </c>
      <c r="E343" s="139"/>
      <c r="F343" s="1"/>
    </row>
    <row r="344" ht="14.25" customHeight="1">
      <c r="A344" s="56"/>
      <c r="B344" s="15">
        <v>45995.0</v>
      </c>
      <c r="C344" s="29" t="s">
        <v>100</v>
      </c>
      <c r="D344" s="138">
        <v>250000.0</v>
      </c>
      <c r="E344" s="139"/>
      <c r="F344" s="19" t="s">
        <v>9</v>
      </c>
    </row>
    <row r="345" ht="14.25" customHeight="1">
      <c r="A345" s="56"/>
      <c r="B345" s="15">
        <v>45996.0</v>
      </c>
      <c r="C345" s="29" t="s">
        <v>61</v>
      </c>
      <c r="D345" s="138">
        <v>50505.0</v>
      </c>
      <c r="E345" s="139"/>
      <c r="F345" s="19" t="s">
        <v>1083</v>
      </c>
    </row>
    <row r="346" ht="14.25" customHeight="1">
      <c r="A346" s="56"/>
      <c r="B346" s="15">
        <v>45996.0</v>
      </c>
      <c r="C346" s="29" t="s">
        <v>1317</v>
      </c>
      <c r="D346" s="138">
        <v>888888.0</v>
      </c>
      <c r="E346" s="139"/>
      <c r="F346" s="19" t="s">
        <v>1158</v>
      </c>
    </row>
    <row r="347" ht="14.25" customHeight="1">
      <c r="A347" s="56"/>
      <c r="B347" s="15">
        <v>45996.0</v>
      </c>
      <c r="C347" s="29" t="s">
        <v>1102</v>
      </c>
      <c r="D347" s="138">
        <v>15000.0</v>
      </c>
      <c r="E347" s="139"/>
      <c r="F347" s="19" t="s">
        <v>1083</v>
      </c>
    </row>
    <row r="348" ht="14.25" customHeight="1">
      <c r="A348" s="56"/>
      <c r="B348" s="15">
        <v>45996.0</v>
      </c>
      <c r="C348" s="29" t="s">
        <v>1102</v>
      </c>
      <c r="D348" s="138">
        <v>15505.0</v>
      </c>
      <c r="E348" s="139"/>
    </row>
    <row r="349" ht="14.25" customHeight="1">
      <c r="A349" s="56"/>
      <c r="B349" s="15">
        <v>45996.0</v>
      </c>
      <c r="C349" s="29" t="s">
        <v>1318</v>
      </c>
      <c r="D349" s="138">
        <v>100505.0</v>
      </c>
      <c r="E349" s="139"/>
    </row>
    <row r="350" ht="14.25" customHeight="1">
      <c r="A350" s="56"/>
      <c r="B350" s="15">
        <v>45996.0</v>
      </c>
      <c r="C350" s="29" t="s">
        <v>1319</v>
      </c>
      <c r="D350" s="138">
        <v>200505.0</v>
      </c>
      <c r="E350" s="139"/>
      <c r="F350" s="19" t="s">
        <v>1158</v>
      </c>
    </row>
    <row r="351" ht="14.25" customHeight="1">
      <c r="A351" s="56"/>
      <c r="B351" s="15">
        <v>45996.0</v>
      </c>
      <c r="C351" s="29" t="s">
        <v>188</v>
      </c>
      <c r="D351" s="138">
        <v>100000.0</v>
      </c>
      <c r="E351" s="139"/>
      <c r="F351" s="19" t="s">
        <v>873</v>
      </c>
    </row>
    <row r="352" ht="14.25" customHeight="1">
      <c r="A352" s="56"/>
      <c r="B352" s="15">
        <v>45996.0</v>
      </c>
      <c r="C352" s="29" t="s">
        <v>13</v>
      </c>
      <c r="D352" s="138">
        <v>20002.0</v>
      </c>
      <c r="E352" s="139"/>
      <c r="F352" s="19" t="s">
        <v>9</v>
      </c>
    </row>
    <row r="353" ht="14.25" customHeight="1">
      <c r="A353" s="56"/>
      <c r="B353" s="15">
        <v>45996.0</v>
      </c>
      <c r="C353" s="29" t="s">
        <v>1092</v>
      </c>
      <c r="D353" s="138">
        <v>20000.0</v>
      </c>
      <c r="E353" s="139"/>
      <c r="F353" s="19" t="s">
        <v>9</v>
      </c>
    </row>
    <row r="354" ht="14.25" customHeight="1">
      <c r="A354" s="56"/>
      <c r="B354" s="15">
        <v>45996.0</v>
      </c>
      <c r="C354" s="29" t="s">
        <v>683</v>
      </c>
      <c r="D354" s="138">
        <v>50000.0</v>
      </c>
      <c r="E354" s="139"/>
      <c r="F354" s="19" t="s">
        <v>1083</v>
      </c>
    </row>
    <row r="355" ht="14.25" customHeight="1">
      <c r="A355" s="56"/>
      <c r="B355" s="15">
        <v>45996.0</v>
      </c>
      <c r="C355" s="29" t="s">
        <v>18</v>
      </c>
      <c r="D355" s="138">
        <v>500000.0</v>
      </c>
      <c r="E355" s="139"/>
    </row>
    <row r="356" ht="14.25" customHeight="1">
      <c r="A356" s="56"/>
      <c r="B356" s="15">
        <v>45996.0</v>
      </c>
      <c r="C356" s="29" t="s">
        <v>18</v>
      </c>
      <c r="D356" s="138">
        <v>100505.0</v>
      </c>
      <c r="E356" s="139"/>
    </row>
    <row r="357" ht="14.25" customHeight="1">
      <c r="A357" s="56"/>
      <c r="B357" s="15">
        <v>45996.0</v>
      </c>
      <c r="C357" s="29" t="s">
        <v>391</v>
      </c>
      <c r="D357" s="138">
        <v>20000.0</v>
      </c>
      <c r="E357" s="139"/>
    </row>
    <row r="358" ht="14.25" customHeight="1">
      <c r="A358" s="56"/>
      <c r="B358" s="15">
        <v>45996.0</v>
      </c>
      <c r="C358" s="29" t="s">
        <v>58</v>
      </c>
      <c r="D358" s="138">
        <v>125286.0</v>
      </c>
      <c r="E358" s="139"/>
      <c r="F358" s="1"/>
    </row>
    <row r="359" ht="14.25" customHeight="1">
      <c r="A359" s="56"/>
      <c r="B359" s="15">
        <v>45996.0</v>
      </c>
      <c r="C359" s="29" t="s">
        <v>27</v>
      </c>
      <c r="D359" s="138">
        <v>50000.0</v>
      </c>
      <c r="E359" s="139"/>
    </row>
    <row r="360" ht="14.25" customHeight="1">
      <c r="A360" s="56"/>
      <c r="B360" s="15">
        <v>45996.0</v>
      </c>
      <c r="C360" s="29" t="s">
        <v>508</v>
      </c>
      <c r="D360" s="138">
        <v>150505.0</v>
      </c>
      <c r="E360" s="139"/>
    </row>
    <row r="361" ht="14.25" customHeight="1">
      <c r="A361" s="56"/>
      <c r="B361" s="15">
        <v>45996.0</v>
      </c>
      <c r="C361" s="29" t="s">
        <v>101</v>
      </c>
      <c r="D361" s="138">
        <v>100000.0</v>
      </c>
      <c r="E361" s="139"/>
    </row>
    <row r="362" ht="14.25" customHeight="1">
      <c r="A362" s="56"/>
      <c r="B362" s="15">
        <v>45996.0</v>
      </c>
      <c r="C362" s="29" t="s">
        <v>1320</v>
      </c>
      <c r="D362" s="138">
        <v>100000.0</v>
      </c>
      <c r="E362" s="139"/>
    </row>
    <row r="363" ht="14.25" customHeight="1">
      <c r="A363" s="56"/>
      <c r="B363" s="15">
        <v>45996.0</v>
      </c>
      <c r="C363" s="29" t="s">
        <v>1321</v>
      </c>
      <c r="D363" s="138">
        <v>5000000.0</v>
      </c>
      <c r="E363" s="139"/>
      <c r="F363" s="19" t="s">
        <v>1083</v>
      </c>
    </row>
    <row r="364" ht="14.25" customHeight="1">
      <c r="A364" s="56"/>
      <c r="B364" s="15">
        <v>45996.0</v>
      </c>
      <c r="C364" s="29" t="s">
        <v>140</v>
      </c>
      <c r="D364" s="138">
        <v>500505.0</v>
      </c>
      <c r="E364" s="139"/>
      <c r="F364" s="19" t="s">
        <v>1083</v>
      </c>
    </row>
    <row r="365" ht="14.25" customHeight="1">
      <c r="A365" s="56"/>
      <c r="B365" s="15">
        <v>45996.0</v>
      </c>
      <c r="C365" s="29" t="s">
        <v>117</v>
      </c>
      <c r="D365" s="138">
        <v>50000.0</v>
      </c>
      <c r="E365" s="139"/>
    </row>
    <row r="366" ht="14.25" customHeight="1">
      <c r="A366" s="56"/>
      <c r="B366" s="15">
        <v>45996.0</v>
      </c>
      <c r="C366" s="29" t="s">
        <v>1322</v>
      </c>
      <c r="D366" s="138">
        <v>100000.0</v>
      </c>
      <c r="E366" s="139"/>
    </row>
    <row r="367" ht="14.25" customHeight="1">
      <c r="A367" s="56"/>
      <c r="B367" s="15">
        <v>45996.0</v>
      </c>
      <c r="C367" s="29" t="s">
        <v>1323</v>
      </c>
      <c r="D367" s="138">
        <v>100000.0</v>
      </c>
      <c r="E367" s="142"/>
    </row>
    <row r="368" ht="14.25" customHeight="1">
      <c r="A368" s="56"/>
      <c r="B368" s="15">
        <v>45996.0</v>
      </c>
      <c r="C368" s="29" t="s">
        <v>1084</v>
      </c>
      <c r="D368" s="138">
        <v>100000.0</v>
      </c>
      <c r="E368" s="142"/>
    </row>
    <row r="369" ht="14.25" customHeight="1">
      <c r="A369" s="56"/>
      <c r="B369" s="15">
        <v>45996.0</v>
      </c>
      <c r="C369" s="29" t="s">
        <v>446</v>
      </c>
      <c r="D369" s="138">
        <v>300000.0</v>
      </c>
      <c r="E369" s="142"/>
    </row>
    <row r="370" ht="14.25" customHeight="1">
      <c r="A370" s="56"/>
      <c r="B370" s="15">
        <v>45996.0</v>
      </c>
      <c r="C370" s="29" t="s">
        <v>323</v>
      </c>
      <c r="D370" s="138">
        <v>5000505.0</v>
      </c>
      <c r="E370" s="142"/>
      <c r="F370" s="19" t="s">
        <v>1083</v>
      </c>
    </row>
    <row r="371" ht="14.25" customHeight="1">
      <c r="A371" s="56"/>
      <c r="B371" s="15">
        <v>45996.0</v>
      </c>
      <c r="C371" s="29" t="s">
        <v>1324</v>
      </c>
      <c r="D371" s="138">
        <v>100000.0</v>
      </c>
      <c r="E371" s="142"/>
    </row>
    <row r="372" ht="14.25" customHeight="1">
      <c r="A372" s="56"/>
      <c r="B372" s="15">
        <v>45996.0</v>
      </c>
      <c r="C372" s="29" t="s">
        <v>1324</v>
      </c>
      <c r="D372" s="138">
        <v>5000000.0</v>
      </c>
      <c r="E372" s="142"/>
    </row>
    <row r="373" ht="14.25" customHeight="1">
      <c r="A373" s="56"/>
      <c r="B373" s="15">
        <v>45996.0</v>
      </c>
      <c r="C373" s="29" t="s">
        <v>1324</v>
      </c>
      <c r="D373" s="138">
        <v>1.0E7</v>
      </c>
      <c r="E373" s="142"/>
    </row>
    <row r="374" ht="14.25" customHeight="1">
      <c r="A374" s="56"/>
      <c r="B374" s="15">
        <v>45996.0</v>
      </c>
      <c r="C374" s="29" t="s">
        <v>87</v>
      </c>
      <c r="D374" s="138">
        <v>200000.0</v>
      </c>
      <c r="E374" s="142"/>
      <c r="F374" s="19" t="s">
        <v>1083</v>
      </c>
    </row>
    <row r="375" ht="14.25" customHeight="1">
      <c r="A375" s="56"/>
      <c r="B375" s="15">
        <v>45996.0</v>
      </c>
      <c r="C375" s="29" t="s">
        <v>266</v>
      </c>
      <c r="D375" s="138">
        <v>500000.0</v>
      </c>
      <c r="E375" s="142"/>
    </row>
    <row r="376" ht="14.25" customHeight="1">
      <c r="A376" s="56"/>
      <c r="B376" s="15">
        <v>45996.0</v>
      </c>
      <c r="C376" s="29" t="s">
        <v>1325</v>
      </c>
      <c r="D376" s="138">
        <v>3500000.0</v>
      </c>
      <c r="E376" s="142"/>
      <c r="F376" s="19" t="s">
        <v>1083</v>
      </c>
    </row>
    <row r="377" ht="14.25" customHeight="1">
      <c r="A377" s="56"/>
      <c r="B377" s="15">
        <v>45996.0</v>
      </c>
      <c r="C377" s="29" t="s">
        <v>1326</v>
      </c>
      <c r="D377" s="138">
        <v>50000.0</v>
      </c>
      <c r="E377" s="142"/>
    </row>
    <row r="378" ht="14.25" customHeight="1">
      <c r="A378" s="56"/>
      <c r="B378" s="15">
        <v>45996.0</v>
      </c>
      <c r="C378" s="29" t="s">
        <v>346</v>
      </c>
      <c r="D378" s="138">
        <v>50000.0</v>
      </c>
      <c r="E378" s="142"/>
    </row>
    <row r="379" ht="14.25" customHeight="1">
      <c r="A379" s="56"/>
      <c r="B379" s="15">
        <v>45996.0</v>
      </c>
      <c r="C379" s="29" t="s">
        <v>354</v>
      </c>
      <c r="D379" s="138">
        <v>200505.0</v>
      </c>
      <c r="E379" s="139"/>
      <c r="F379" s="19" t="s">
        <v>1083</v>
      </c>
    </row>
    <row r="380" ht="14.25" customHeight="1">
      <c r="A380" s="56"/>
      <c r="B380" s="15">
        <v>45996.0</v>
      </c>
      <c r="C380" s="29" t="s">
        <v>1327</v>
      </c>
      <c r="D380" s="138">
        <v>200000.0</v>
      </c>
      <c r="E380" s="139"/>
    </row>
    <row r="381" ht="14.25" customHeight="1">
      <c r="A381" s="56"/>
      <c r="B381" s="15">
        <v>45996.0</v>
      </c>
      <c r="C381" s="29" t="s">
        <v>62</v>
      </c>
      <c r="D381" s="138">
        <v>211073.0</v>
      </c>
      <c r="E381" s="139"/>
    </row>
    <row r="382" ht="14.25" customHeight="1">
      <c r="A382" s="56"/>
      <c r="B382" s="15">
        <v>45996.0</v>
      </c>
      <c r="C382" s="29" t="s">
        <v>32</v>
      </c>
      <c r="D382" s="138">
        <v>300000.0</v>
      </c>
      <c r="E382" s="139"/>
      <c r="F382" s="19" t="s">
        <v>9</v>
      </c>
    </row>
    <row r="383" ht="14.25" customHeight="1">
      <c r="A383" s="56"/>
      <c r="B383" s="15">
        <v>45997.0</v>
      </c>
      <c r="C383" s="29" t="s">
        <v>1328</v>
      </c>
      <c r="D383" s="138">
        <v>50000.0</v>
      </c>
      <c r="E383" s="139"/>
      <c r="F383" s="1"/>
    </row>
    <row r="384" ht="14.25" customHeight="1">
      <c r="A384" s="56"/>
      <c r="B384" s="15">
        <v>45997.0</v>
      </c>
      <c r="C384" s="29" t="s">
        <v>15</v>
      </c>
      <c r="D384" s="138">
        <v>300000.0</v>
      </c>
      <c r="E384" s="139"/>
      <c r="F384" s="1"/>
    </row>
    <row r="385" ht="14.25" customHeight="1">
      <c r="A385" s="56"/>
      <c r="B385" s="15">
        <v>45997.0</v>
      </c>
      <c r="C385" s="29" t="s">
        <v>255</v>
      </c>
      <c r="D385" s="138">
        <v>10505.0</v>
      </c>
      <c r="E385" s="139"/>
    </row>
    <row r="386" ht="14.25" customHeight="1">
      <c r="A386" s="56"/>
      <c r="B386" s="15">
        <v>45997.0</v>
      </c>
      <c r="C386" s="29" t="s">
        <v>49</v>
      </c>
      <c r="D386" s="138">
        <v>20000.0</v>
      </c>
      <c r="E386" s="139"/>
      <c r="F386" s="1"/>
    </row>
    <row r="387" ht="14.25" customHeight="1">
      <c r="A387" s="56"/>
      <c r="B387" s="15">
        <v>45997.0</v>
      </c>
      <c r="C387" s="29" t="s">
        <v>160</v>
      </c>
      <c r="D387" s="138">
        <v>300000.0</v>
      </c>
      <c r="E387" s="139"/>
      <c r="F387" s="19" t="s">
        <v>161</v>
      </c>
    </row>
    <row r="388" ht="14.25" customHeight="1">
      <c r="A388" s="56"/>
      <c r="B388" s="15">
        <v>45997.0</v>
      </c>
      <c r="C388" s="29" t="s">
        <v>1329</v>
      </c>
      <c r="D388" s="138">
        <v>100505.0</v>
      </c>
      <c r="E388" s="139"/>
    </row>
    <row r="389" ht="14.25" customHeight="1">
      <c r="A389" s="56"/>
      <c r="B389" s="15">
        <v>45997.0</v>
      </c>
      <c r="C389" s="29" t="s">
        <v>1330</v>
      </c>
      <c r="D389" s="138">
        <v>500000.0</v>
      </c>
      <c r="E389" s="139"/>
    </row>
    <row r="390" ht="14.25" customHeight="1">
      <c r="A390" s="56"/>
      <c r="B390" s="15">
        <v>45997.0</v>
      </c>
      <c r="C390" s="29" t="s">
        <v>1331</v>
      </c>
      <c r="D390" s="138">
        <v>500000.0</v>
      </c>
      <c r="E390" s="139"/>
      <c r="F390" s="19" t="s">
        <v>46</v>
      </c>
    </row>
    <row r="391" ht="14.25" customHeight="1">
      <c r="A391" s="56"/>
      <c r="B391" s="15">
        <v>45997.0</v>
      </c>
      <c r="C391" s="29" t="s">
        <v>1332</v>
      </c>
      <c r="D391" s="138">
        <v>200505.0</v>
      </c>
      <c r="E391" s="139"/>
    </row>
    <row r="392" ht="14.25" customHeight="1">
      <c r="A392" s="56"/>
      <c r="B392" s="15">
        <v>45997.0</v>
      </c>
      <c r="C392" s="29" t="s">
        <v>13</v>
      </c>
      <c r="D392" s="138">
        <v>20002.0</v>
      </c>
      <c r="E392" s="139"/>
      <c r="F392" s="19" t="s">
        <v>9</v>
      </c>
    </row>
    <row r="393" ht="14.25" customHeight="1">
      <c r="A393" s="56"/>
      <c r="B393" s="15">
        <v>45997.0</v>
      </c>
      <c r="C393" s="29" t="s">
        <v>532</v>
      </c>
      <c r="D393" s="138">
        <v>1000000.0</v>
      </c>
      <c r="E393" s="139"/>
    </row>
    <row r="394" ht="14.25" customHeight="1">
      <c r="A394" s="56"/>
      <c r="B394" s="15">
        <v>45997.0</v>
      </c>
      <c r="C394" s="29" t="s">
        <v>1092</v>
      </c>
      <c r="D394" s="138">
        <v>20000.0</v>
      </c>
      <c r="E394" s="139"/>
      <c r="F394" s="19" t="s">
        <v>9</v>
      </c>
    </row>
    <row r="395" ht="14.25" customHeight="1">
      <c r="A395" s="56"/>
      <c r="B395" s="15">
        <v>45997.0</v>
      </c>
      <c r="C395" s="29" t="s">
        <v>1333</v>
      </c>
      <c r="D395" s="138">
        <v>250505.0</v>
      </c>
      <c r="E395" s="139"/>
    </row>
    <row r="396" ht="14.25" customHeight="1">
      <c r="A396" s="56"/>
      <c r="B396" s="15">
        <v>45997.0</v>
      </c>
      <c r="C396" s="29" t="s">
        <v>275</v>
      </c>
      <c r="D396" s="138">
        <v>5000505.0</v>
      </c>
      <c r="E396" s="139"/>
    </row>
    <row r="397" ht="14.25" customHeight="1">
      <c r="A397" s="56"/>
      <c r="B397" s="15">
        <v>45997.0</v>
      </c>
      <c r="C397" s="29" t="s">
        <v>1334</v>
      </c>
      <c r="D397" s="138">
        <v>100000.0</v>
      </c>
      <c r="E397" s="139"/>
    </row>
    <row r="398" ht="14.25" customHeight="1">
      <c r="A398" s="56"/>
      <c r="B398" s="15">
        <v>45997.0</v>
      </c>
      <c r="C398" s="29" t="s">
        <v>27</v>
      </c>
      <c r="D398" s="138">
        <v>50000.0</v>
      </c>
      <c r="E398" s="139"/>
    </row>
    <row r="399" ht="14.25" customHeight="1">
      <c r="A399" s="56"/>
      <c r="B399" s="15">
        <v>45997.0</v>
      </c>
      <c r="C399" s="29" t="s">
        <v>1335</v>
      </c>
      <c r="D399" s="138">
        <v>200505.0</v>
      </c>
      <c r="E399" s="139"/>
    </row>
    <row r="400" ht="14.25" customHeight="1">
      <c r="A400" s="56"/>
      <c r="B400" s="15">
        <v>45997.0</v>
      </c>
      <c r="C400" s="29" t="s">
        <v>24</v>
      </c>
      <c r="D400" s="138">
        <v>100505.0</v>
      </c>
      <c r="E400" s="139"/>
    </row>
    <row r="401" ht="14.25" customHeight="1">
      <c r="A401" s="56"/>
      <c r="B401" s="15">
        <v>45997.0</v>
      </c>
      <c r="C401" s="29" t="s">
        <v>701</v>
      </c>
      <c r="D401" s="138">
        <v>50505.0</v>
      </c>
      <c r="E401" s="139"/>
    </row>
    <row r="402" ht="14.25" customHeight="1">
      <c r="A402" s="56"/>
      <c r="B402" s="15">
        <v>45997.0</v>
      </c>
      <c r="C402" s="29" t="s">
        <v>1336</v>
      </c>
      <c r="D402" s="138">
        <v>1000000.0</v>
      </c>
      <c r="E402" s="139"/>
    </row>
    <row r="403" ht="14.25" customHeight="1">
      <c r="A403" s="56"/>
      <c r="B403" s="15">
        <v>45997.0</v>
      </c>
      <c r="C403" s="29" t="s">
        <v>10</v>
      </c>
      <c r="D403" s="138">
        <v>100000.0</v>
      </c>
      <c r="E403" s="139"/>
    </row>
    <row r="404" ht="14.25" customHeight="1">
      <c r="A404" s="56"/>
      <c r="B404" s="15">
        <v>45997.0</v>
      </c>
      <c r="C404" s="29" t="s">
        <v>245</v>
      </c>
      <c r="D404" s="138">
        <v>100505.0</v>
      </c>
      <c r="E404" s="139"/>
      <c r="F404" s="19" t="s">
        <v>1083</v>
      </c>
    </row>
    <row r="405" ht="14.25" customHeight="1">
      <c r="A405" s="56"/>
      <c r="B405" s="15">
        <v>45997.0</v>
      </c>
      <c r="C405" s="29" t="s">
        <v>1337</v>
      </c>
      <c r="D405" s="138">
        <v>50000.0</v>
      </c>
      <c r="E405" s="139"/>
    </row>
    <row r="406" ht="14.25" customHeight="1">
      <c r="A406" s="56"/>
      <c r="B406" s="15">
        <v>45997.0</v>
      </c>
      <c r="C406" s="29" t="s">
        <v>1338</v>
      </c>
      <c r="D406" s="142"/>
      <c r="E406" s="138">
        <v>1.145E7</v>
      </c>
      <c r="F406" s="1"/>
    </row>
    <row r="407" ht="14.25" customHeight="1">
      <c r="A407" s="56"/>
      <c r="B407" s="15">
        <v>45997.0</v>
      </c>
      <c r="C407" s="29" t="s">
        <v>1339</v>
      </c>
      <c r="D407" s="142"/>
      <c r="E407" s="138">
        <v>1225000.0</v>
      </c>
      <c r="F407" s="3" t="s">
        <v>289</v>
      </c>
    </row>
    <row r="408" ht="14.25" customHeight="1">
      <c r="A408" s="56"/>
      <c r="B408" s="15">
        <v>45997.0</v>
      </c>
      <c r="C408" s="29" t="s">
        <v>1340</v>
      </c>
      <c r="D408" s="142"/>
      <c r="E408" s="138">
        <v>545000.0</v>
      </c>
    </row>
    <row r="409" ht="14.25" customHeight="1">
      <c r="A409" s="56"/>
      <c r="B409" s="15">
        <v>45997.0</v>
      </c>
      <c r="C409" s="29" t="s">
        <v>768</v>
      </c>
      <c r="D409" s="138">
        <v>100000.0</v>
      </c>
      <c r="E409" s="139"/>
      <c r="F409" s="19" t="s">
        <v>1083</v>
      </c>
    </row>
    <row r="410" ht="14.25" customHeight="1">
      <c r="A410" s="16"/>
      <c r="B410" s="15">
        <v>45998.0</v>
      </c>
      <c r="C410" s="29" t="s">
        <v>1341</v>
      </c>
      <c r="D410" s="138">
        <v>100000.0</v>
      </c>
      <c r="E410" s="139"/>
      <c r="F410" s="19" t="s">
        <v>1083</v>
      </c>
    </row>
    <row r="411" ht="14.25" customHeight="1">
      <c r="A411" s="56"/>
      <c r="B411" s="15">
        <v>45998.0</v>
      </c>
      <c r="C411" s="29" t="s">
        <v>1342</v>
      </c>
      <c r="D411" s="138">
        <v>100000.0</v>
      </c>
      <c r="E411" s="139"/>
      <c r="F411" s="1"/>
    </row>
    <row r="412" ht="14.25" customHeight="1">
      <c r="A412" s="56"/>
      <c r="B412" s="15">
        <v>45998.0</v>
      </c>
      <c r="C412" s="29" t="s">
        <v>14</v>
      </c>
      <c r="D412" s="138">
        <v>30000.0</v>
      </c>
      <c r="E412" s="139"/>
    </row>
    <row r="413" ht="14.25" customHeight="1">
      <c r="A413" s="56"/>
      <c r="B413" s="15">
        <v>45998.0</v>
      </c>
      <c r="C413" s="29" t="s">
        <v>13</v>
      </c>
      <c r="D413" s="138">
        <v>20002.0</v>
      </c>
      <c r="E413" s="139"/>
      <c r="F413" s="3" t="s">
        <v>9</v>
      </c>
    </row>
    <row r="414" ht="14.25" customHeight="1">
      <c r="A414" s="56"/>
      <c r="B414" s="15">
        <v>45998.0</v>
      </c>
      <c r="C414" s="29" t="s">
        <v>1092</v>
      </c>
      <c r="D414" s="138">
        <v>20000.0</v>
      </c>
      <c r="E414" s="139"/>
      <c r="F414" s="3" t="s">
        <v>9</v>
      </c>
    </row>
    <row r="415" ht="14.25" customHeight="1">
      <c r="A415" s="56"/>
      <c r="B415" s="15">
        <v>45998.0</v>
      </c>
      <c r="C415" s="29" t="s">
        <v>172</v>
      </c>
      <c r="D415" s="138">
        <v>120000.0</v>
      </c>
      <c r="E415" s="139"/>
      <c r="F415" s="19" t="s">
        <v>9</v>
      </c>
    </row>
    <row r="416" ht="14.25" customHeight="1">
      <c r="A416" s="56"/>
      <c r="B416" s="15">
        <v>45998.0</v>
      </c>
      <c r="C416" s="29" t="s">
        <v>475</v>
      </c>
      <c r="D416" s="138">
        <v>50505.0</v>
      </c>
      <c r="E416" s="139"/>
      <c r="F416" s="19" t="s">
        <v>1083</v>
      </c>
    </row>
    <row r="417" ht="14.25" customHeight="1">
      <c r="A417" s="56"/>
      <c r="B417" s="15">
        <v>45998.0</v>
      </c>
      <c r="C417" s="29" t="s">
        <v>475</v>
      </c>
      <c r="D417" s="138">
        <v>50000.0</v>
      </c>
      <c r="E417" s="139"/>
      <c r="F417" s="3" t="s">
        <v>9</v>
      </c>
    </row>
    <row r="418" ht="14.25" customHeight="1">
      <c r="A418" s="56"/>
      <c r="B418" s="15">
        <v>45998.0</v>
      </c>
      <c r="C418" s="29" t="s">
        <v>27</v>
      </c>
      <c r="D418" s="138">
        <v>100000.0</v>
      </c>
      <c r="E418" s="139"/>
    </row>
    <row r="419" ht="14.25" customHeight="1">
      <c r="A419" s="56"/>
      <c r="B419" s="15">
        <v>45998.0</v>
      </c>
      <c r="C419" s="29" t="s">
        <v>94</v>
      </c>
      <c r="D419" s="138">
        <v>25000.0</v>
      </c>
      <c r="E419" s="139"/>
    </row>
    <row r="420" ht="14.25" customHeight="1">
      <c r="A420" s="56"/>
      <c r="B420" s="15">
        <v>45998.0</v>
      </c>
      <c r="C420" s="29" t="s">
        <v>318</v>
      </c>
      <c r="D420" s="143">
        <v>2500000.0</v>
      </c>
      <c r="E420" s="146"/>
    </row>
    <row r="421" ht="14.25" customHeight="1">
      <c r="A421" s="56"/>
      <c r="B421" s="15">
        <v>45998.0</v>
      </c>
      <c r="C421" s="29" t="s">
        <v>138</v>
      </c>
      <c r="D421" s="145">
        <v>200000.0</v>
      </c>
      <c r="E421" s="146"/>
    </row>
    <row r="422" ht="14.25" customHeight="1">
      <c r="A422" s="56"/>
      <c r="B422" s="15">
        <v>45998.0</v>
      </c>
      <c r="C422" s="29" t="s">
        <v>92</v>
      </c>
      <c r="D422" s="138">
        <v>75000.0</v>
      </c>
      <c r="E422" s="139"/>
    </row>
    <row r="423" ht="14.25" customHeight="1">
      <c r="A423" s="56"/>
      <c r="B423" s="15">
        <v>45998.0</v>
      </c>
      <c r="C423" s="29" t="s">
        <v>940</v>
      </c>
      <c r="D423" s="138">
        <v>50000.0</v>
      </c>
      <c r="E423" s="139"/>
    </row>
    <row r="424" ht="14.25" customHeight="1">
      <c r="A424" s="56"/>
      <c r="B424" s="15">
        <v>45998.0</v>
      </c>
      <c r="C424" s="29" t="s">
        <v>1343</v>
      </c>
      <c r="D424" s="138">
        <v>1000000.0</v>
      </c>
      <c r="E424" s="139"/>
      <c r="F424" s="19" t="s">
        <v>1083</v>
      </c>
    </row>
    <row r="425" ht="14.25" customHeight="1">
      <c r="A425" s="56"/>
      <c r="B425" s="15">
        <v>45998.0</v>
      </c>
      <c r="C425" s="29" t="s">
        <v>621</v>
      </c>
      <c r="D425" s="138">
        <v>1500000.0</v>
      </c>
      <c r="E425" s="139"/>
    </row>
    <row r="426" ht="14.25" customHeight="1">
      <c r="A426" s="56"/>
      <c r="B426" s="15">
        <v>45998.0</v>
      </c>
      <c r="C426" s="29" t="s">
        <v>782</v>
      </c>
      <c r="D426" s="138">
        <v>1000000.0</v>
      </c>
      <c r="E426" s="139"/>
      <c r="F426" s="19" t="s">
        <v>9</v>
      </c>
    </row>
    <row r="427" ht="14.25" customHeight="1">
      <c r="A427" s="56"/>
      <c r="B427" s="15">
        <v>45998.0</v>
      </c>
      <c r="C427" s="29" t="s">
        <v>782</v>
      </c>
      <c r="D427" s="138">
        <v>1000000.0</v>
      </c>
      <c r="E427" s="139"/>
      <c r="F427" s="19" t="s">
        <v>1083</v>
      </c>
    </row>
    <row r="428" ht="14.25" customHeight="1">
      <c r="A428" s="56"/>
      <c r="B428" s="15">
        <v>45998.0</v>
      </c>
      <c r="C428" s="29" t="s">
        <v>47</v>
      </c>
      <c r="D428" s="138">
        <v>400000.0</v>
      </c>
      <c r="E428" s="139"/>
    </row>
    <row r="429" ht="14.25" customHeight="1">
      <c r="A429" s="56"/>
      <c r="B429" s="15">
        <v>45998.0</v>
      </c>
      <c r="C429" s="29" t="s">
        <v>13</v>
      </c>
      <c r="D429" s="138">
        <v>50505.0</v>
      </c>
      <c r="E429" s="139"/>
      <c r="F429" s="19" t="s">
        <v>1083</v>
      </c>
    </row>
    <row r="430" ht="14.25" customHeight="1">
      <c r="A430" s="56"/>
      <c r="B430" s="15">
        <v>45998.0</v>
      </c>
      <c r="C430" s="29" t="s">
        <v>1344</v>
      </c>
      <c r="D430" s="138">
        <v>25000.0</v>
      </c>
      <c r="E430" s="139"/>
    </row>
    <row r="431" ht="14.25" customHeight="1">
      <c r="A431" s="56"/>
      <c r="B431" s="15">
        <v>45999.0</v>
      </c>
      <c r="C431" s="29" t="s">
        <v>178</v>
      </c>
      <c r="D431" s="138">
        <v>100000.0</v>
      </c>
      <c r="E431" s="139"/>
      <c r="F431" s="19" t="s">
        <v>60</v>
      </c>
    </row>
    <row r="432" ht="14.25" customHeight="1">
      <c r="A432" s="56"/>
      <c r="B432" s="15">
        <v>45999.0</v>
      </c>
      <c r="C432" s="29" t="s">
        <v>221</v>
      </c>
      <c r="D432" s="138">
        <v>75505.0</v>
      </c>
      <c r="E432" s="139"/>
      <c r="F432" s="1"/>
    </row>
    <row r="433" ht="14.25" customHeight="1">
      <c r="A433" s="56"/>
      <c r="B433" s="15">
        <v>45999.0</v>
      </c>
      <c r="C433" s="29" t="s">
        <v>233</v>
      </c>
      <c r="D433" s="138">
        <v>350000.0</v>
      </c>
      <c r="E433" s="139"/>
    </row>
    <row r="434" ht="14.25" customHeight="1">
      <c r="A434" s="56"/>
      <c r="B434" s="15">
        <v>45999.0</v>
      </c>
      <c r="C434" s="29" t="s">
        <v>1129</v>
      </c>
      <c r="D434" s="138">
        <v>250505.0</v>
      </c>
      <c r="E434" s="139"/>
      <c r="F434" s="19" t="s">
        <v>1083</v>
      </c>
    </row>
    <row r="435" ht="14.25" customHeight="1">
      <c r="A435" s="56"/>
      <c r="B435" s="15">
        <v>45999.0</v>
      </c>
      <c r="C435" s="29" t="s">
        <v>1047</v>
      </c>
      <c r="D435" s="138">
        <v>200000.0</v>
      </c>
      <c r="E435" s="139"/>
    </row>
    <row r="436" ht="14.25" customHeight="1">
      <c r="A436" s="56"/>
      <c r="B436" s="15">
        <v>45999.0</v>
      </c>
      <c r="C436" s="29" t="s">
        <v>376</v>
      </c>
      <c r="D436" s="138">
        <v>50000.0</v>
      </c>
      <c r="E436" s="139"/>
      <c r="F436" s="3" t="s">
        <v>9</v>
      </c>
    </row>
    <row r="437" ht="14.25" customHeight="1">
      <c r="A437" s="56"/>
      <c r="B437" s="15">
        <v>45999.0</v>
      </c>
      <c r="C437" s="29" t="s">
        <v>13</v>
      </c>
      <c r="D437" s="138">
        <v>20002.0</v>
      </c>
      <c r="E437" s="139"/>
      <c r="F437" s="19" t="s">
        <v>9</v>
      </c>
    </row>
    <row r="438" ht="14.25" customHeight="1">
      <c r="A438" s="56"/>
      <c r="B438" s="15">
        <v>45999.0</v>
      </c>
      <c r="C438" s="29" t="s">
        <v>1092</v>
      </c>
      <c r="D438" s="138">
        <v>20000.0</v>
      </c>
      <c r="E438" s="139"/>
      <c r="F438" s="19" t="s">
        <v>9</v>
      </c>
    </row>
    <row r="439" ht="14.25" customHeight="1">
      <c r="A439" s="56"/>
      <c r="B439" s="15">
        <v>45999.0</v>
      </c>
      <c r="C439" s="29" t="s">
        <v>246</v>
      </c>
      <c r="D439" s="138">
        <v>250505.0</v>
      </c>
      <c r="E439" s="139"/>
    </row>
    <row r="440" ht="14.25" customHeight="1">
      <c r="A440" s="56"/>
      <c r="B440" s="15">
        <v>45999.0</v>
      </c>
      <c r="C440" s="29" t="s">
        <v>408</v>
      </c>
      <c r="D440" s="138">
        <v>40000.0</v>
      </c>
      <c r="E440" s="139"/>
    </row>
    <row r="441" ht="14.25" customHeight="1">
      <c r="A441" s="56"/>
      <c r="B441" s="15">
        <v>45999.0</v>
      </c>
      <c r="C441" s="29" t="s">
        <v>391</v>
      </c>
      <c r="D441" s="138">
        <v>20000.0</v>
      </c>
      <c r="E441" s="142"/>
    </row>
    <row r="442" ht="14.25" customHeight="1">
      <c r="A442" s="56"/>
      <c r="B442" s="15">
        <v>45999.0</v>
      </c>
      <c r="C442" s="29" t="s">
        <v>118</v>
      </c>
      <c r="D442" s="138">
        <v>2000000.0</v>
      </c>
      <c r="E442" s="142"/>
      <c r="F442" s="19" t="s">
        <v>1345</v>
      </c>
    </row>
    <row r="443" ht="14.25" customHeight="1">
      <c r="A443" s="56"/>
      <c r="B443" s="15">
        <v>45999.0</v>
      </c>
      <c r="C443" s="29" t="s">
        <v>118</v>
      </c>
      <c r="D443" s="138">
        <v>350077.0</v>
      </c>
      <c r="E443" s="142"/>
      <c r="F443" s="19" t="s">
        <v>545</v>
      </c>
    </row>
    <row r="444" ht="14.25" customHeight="1">
      <c r="A444" s="56"/>
      <c r="B444" s="15">
        <v>45999.0</v>
      </c>
      <c r="C444" s="29" t="s">
        <v>118</v>
      </c>
      <c r="D444" s="138">
        <v>500077.0</v>
      </c>
      <c r="E444" s="142"/>
      <c r="F444" s="19" t="s">
        <v>545</v>
      </c>
    </row>
    <row r="445" ht="14.25" customHeight="1">
      <c r="A445" s="56"/>
      <c r="B445" s="15">
        <v>45999.0</v>
      </c>
      <c r="C445" s="29" t="s">
        <v>409</v>
      </c>
      <c r="D445" s="138">
        <v>120000.0</v>
      </c>
      <c r="E445" s="142"/>
    </row>
    <row r="446" ht="14.25" customHeight="1">
      <c r="A446" s="56"/>
      <c r="B446" s="15">
        <v>45999.0</v>
      </c>
      <c r="C446" s="29" t="s">
        <v>1346</v>
      </c>
      <c r="D446" s="138">
        <v>1000000.0</v>
      </c>
      <c r="E446" s="142"/>
      <c r="F446" s="1"/>
    </row>
    <row r="447" ht="14.25" customHeight="1">
      <c r="A447" s="56"/>
      <c r="B447" s="15">
        <v>45999.0</v>
      </c>
      <c r="C447" s="29" t="s">
        <v>1347</v>
      </c>
      <c r="D447" s="138">
        <v>400000.0</v>
      </c>
      <c r="E447" s="142"/>
    </row>
    <row r="448" ht="14.25" customHeight="1">
      <c r="A448" s="56"/>
      <c r="B448" s="15">
        <v>45999.0</v>
      </c>
      <c r="C448" s="29" t="s">
        <v>27</v>
      </c>
      <c r="D448" s="138">
        <v>50000.0</v>
      </c>
      <c r="E448" s="142"/>
    </row>
    <row r="449" ht="14.25" customHeight="1">
      <c r="A449" s="56"/>
      <c r="B449" s="15">
        <v>45999.0</v>
      </c>
      <c r="C449" s="29" t="s">
        <v>163</v>
      </c>
      <c r="D449" s="138">
        <v>5000000.0</v>
      </c>
      <c r="E449" s="142"/>
    </row>
    <row r="450" ht="14.25" customHeight="1">
      <c r="A450" s="56"/>
      <c r="B450" s="15">
        <v>45999.0</v>
      </c>
      <c r="C450" s="29" t="s">
        <v>255</v>
      </c>
      <c r="D450" s="138">
        <v>10505.0</v>
      </c>
      <c r="E450" s="142"/>
    </row>
    <row r="451" ht="14.25" customHeight="1">
      <c r="A451" s="56"/>
      <c r="B451" s="15">
        <v>45999.0</v>
      </c>
      <c r="C451" s="29" t="s">
        <v>1348</v>
      </c>
      <c r="D451" s="138">
        <v>200000.0</v>
      </c>
      <c r="E451" s="142"/>
      <c r="F451" s="19" t="s">
        <v>1083</v>
      </c>
    </row>
    <row r="452" ht="14.25" customHeight="1">
      <c r="A452" s="56"/>
      <c r="B452" s="15">
        <v>45999.0</v>
      </c>
      <c r="C452" s="29" t="s">
        <v>64</v>
      </c>
      <c r="D452" s="138">
        <v>50000.0</v>
      </c>
      <c r="E452" s="139"/>
    </row>
    <row r="453" ht="14.25" customHeight="1">
      <c r="A453" s="56"/>
      <c r="B453" s="15">
        <v>45999.0</v>
      </c>
      <c r="C453" s="29" t="s">
        <v>1349</v>
      </c>
      <c r="D453" s="138">
        <v>200505.0</v>
      </c>
      <c r="E453" s="139"/>
    </row>
    <row r="454" ht="14.25" customHeight="1">
      <c r="A454" s="56"/>
      <c r="B454" s="15">
        <v>46000.0</v>
      </c>
      <c r="C454" s="29" t="s">
        <v>1350</v>
      </c>
      <c r="D454" s="138">
        <v>500000.0</v>
      </c>
      <c r="E454" s="139"/>
    </row>
    <row r="455" ht="14.25" customHeight="1">
      <c r="A455" s="56"/>
      <c r="B455" s="15">
        <v>46000.0</v>
      </c>
      <c r="C455" s="29" t="s">
        <v>391</v>
      </c>
      <c r="D455" s="138">
        <v>20000.0</v>
      </c>
      <c r="E455" s="139"/>
    </row>
    <row r="456" ht="14.25" customHeight="1">
      <c r="A456" s="56"/>
      <c r="B456" s="15">
        <v>46000.0</v>
      </c>
      <c r="C456" s="29" t="s">
        <v>13</v>
      </c>
      <c r="D456" s="138">
        <v>20002.0</v>
      </c>
      <c r="E456" s="139"/>
      <c r="F456" s="19" t="s">
        <v>9</v>
      </c>
    </row>
    <row r="457" ht="14.25" customHeight="1">
      <c r="A457" s="56"/>
      <c r="B457" s="15">
        <v>46000.0</v>
      </c>
      <c r="C457" s="29" t="s">
        <v>1092</v>
      </c>
      <c r="D457" s="138">
        <v>20000.0</v>
      </c>
      <c r="E457" s="139"/>
      <c r="F457" s="19" t="s">
        <v>9</v>
      </c>
    </row>
    <row r="458" ht="14.25" customHeight="1">
      <c r="A458" s="56"/>
      <c r="B458" s="15">
        <v>46000.0</v>
      </c>
      <c r="C458" s="29" t="s">
        <v>192</v>
      </c>
      <c r="D458" s="138">
        <v>400000.0</v>
      </c>
      <c r="E458" s="139"/>
    </row>
    <row r="459" ht="14.25" customHeight="1">
      <c r="A459" s="56"/>
      <c r="B459" s="15">
        <v>46000.0</v>
      </c>
      <c r="C459" s="29" t="s">
        <v>668</v>
      </c>
      <c r="D459" s="138">
        <v>150000.0</v>
      </c>
      <c r="E459" s="139"/>
      <c r="F459" s="19" t="s">
        <v>1083</v>
      </c>
    </row>
    <row r="460" ht="14.25" customHeight="1">
      <c r="A460" s="56"/>
      <c r="B460" s="15">
        <v>46000.0</v>
      </c>
      <c r="C460" s="29" t="s">
        <v>586</v>
      </c>
      <c r="D460" s="138">
        <v>2000000.0</v>
      </c>
      <c r="E460" s="139"/>
      <c r="F460" s="19" t="s">
        <v>9</v>
      </c>
    </row>
    <row r="461" ht="14.25" customHeight="1">
      <c r="A461" s="56"/>
      <c r="B461" s="15">
        <v>46000.0</v>
      </c>
      <c r="C461" s="29" t="s">
        <v>1351</v>
      </c>
      <c r="D461" s="138">
        <v>1000000.0</v>
      </c>
      <c r="E461" s="139"/>
      <c r="F461" s="19" t="s">
        <v>1083</v>
      </c>
    </row>
    <row r="462" ht="14.25" customHeight="1">
      <c r="A462" s="56"/>
      <c r="B462" s="15">
        <v>46000.0</v>
      </c>
      <c r="C462" s="29" t="s">
        <v>146</v>
      </c>
      <c r="D462" s="143">
        <v>300505.0</v>
      </c>
      <c r="E462" s="146"/>
    </row>
    <row r="463" ht="14.25" customHeight="1">
      <c r="A463" s="56"/>
      <c r="B463" s="15">
        <v>46000.0</v>
      </c>
      <c r="C463" s="29" t="s">
        <v>181</v>
      </c>
      <c r="D463" s="145">
        <v>100000.0</v>
      </c>
      <c r="E463" s="146"/>
    </row>
    <row r="464" ht="14.25" customHeight="1">
      <c r="A464" s="56"/>
      <c r="B464" s="15">
        <v>46000.0</v>
      </c>
      <c r="C464" s="29" t="s">
        <v>651</v>
      </c>
      <c r="D464" s="138">
        <v>50000.0</v>
      </c>
      <c r="E464" s="139"/>
    </row>
    <row r="465" ht="14.25" customHeight="1">
      <c r="A465" s="56"/>
      <c r="B465" s="15">
        <v>46000.0</v>
      </c>
      <c r="C465" s="29" t="s">
        <v>162</v>
      </c>
      <c r="D465" s="138">
        <v>50000.0</v>
      </c>
      <c r="E465" s="139"/>
    </row>
    <row r="466" ht="14.25" customHeight="1">
      <c r="A466" s="56"/>
      <c r="B466" s="15">
        <v>46000.0</v>
      </c>
      <c r="C466" s="29" t="s">
        <v>27</v>
      </c>
      <c r="D466" s="138">
        <v>50000.0</v>
      </c>
      <c r="E466" s="139"/>
    </row>
    <row r="467" ht="14.25" customHeight="1">
      <c r="A467" s="56"/>
      <c r="B467" s="15">
        <v>46000.0</v>
      </c>
      <c r="C467" s="29" t="s">
        <v>408</v>
      </c>
      <c r="D467" s="138">
        <v>35000.0</v>
      </c>
      <c r="E467" s="139"/>
    </row>
    <row r="468" ht="14.25" customHeight="1">
      <c r="A468" s="56"/>
      <c r="B468" s="15">
        <v>46000.0</v>
      </c>
      <c r="C468" s="29" t="s">
        <v>1224</v>
      </c>
      <c r="D468" s="138">
        <v>500505.0</v>
      </c>
      <c r="E468" s="139"/>
      <c r="F468" s="1"/>
    </row>
    <row r="469" ht="14.25" customHeight="1">
      <c r="A469" s="56"/>
      <c r="B469" s="15">
        <v>46000.0</v>
      </c>
      <c r="C469" s="29" t="s">
        <v>99</v>
      </c>
      <c r="D469" s="138">
        <v>300000.0</v>
      </c>
      <c r="E469" s="139"/>
    </row>
    <row r="470" ht="14.25" customHeight="1">
      <c r="A470" s="56"/>
      <c r="B470" s="15">
        <v>46000.0</v>
      </c>
      <c r="C470" s="29" t="s">
        <v>227</v>
      </c>
      <c r="D470" s="138">
        <v>100000.0</v>
      </c>
      <c r="E470" s="139"/>
      <c r="F470" s="1"/>
    </row>
    <row r="471" ht="14.25" customHeight="1">
      <c r="A471" s="56"/>
      <c r="B471" s="15">
        <v>46001.0</v>
      </c>
      <c r="C471" s="29" t="s">
        <v>1352</v>
      </c>
      <c r="D471" s="138">
        <v>200505.0</v>
      </c>
      <c r="E471" s="139"/>
      <c r="F471" s="1"/>
    </row>
    <row r="472" ht="14.25" customHeight="1">
      <c r="A472" s="56"/>
      <c r="B472" s="15">
        <v>46001.0</v>
      </c>
      <c r="C472" s="29" t="s">
        <v>1353</v>
      </c>
      <c r="D472" s="142"/>
      <c r="E472" s="138">
        <v>1.105E7</v>
      </c>
      <c r="F472" s="1"/>
    </row>
    <row r="473" ht="14.25" customHeight="1">
      <c r="A473" s="56"/>
      <c r="B473" s="15">
        <v>46001.0</v>
      </c>
      <c r="C473" s="29" t="s">
        <v>93</v>
      </c>
      <c r="D473" s="138">
        <v>300000.0</v>
      </c>
      <c r="E473" s="139"/>
    </row>
    <row r="474" ht="14.25" customHeight="1">
      <c r="A474" s="56"/>
      <c r="B474" s="15">
        <v>46001.0</v>
      </c>
      <c r="C474" s="29" t="s">
        <v>22</v>
      </c>
      <c r="D474" s="138">
        <v>50000.0</v>
      </c>
      <c r="E474" s="139"/>
    </row>
    <row r="475" ht="14.25" customHeight="1">
      <c r="A475" s="56"/>
      <c r="B475" s="15">
        <v>46001.0</v>
      </c>
      <c r="C475" s="29" t="s">
        <v>13</v>
      </c>
      <c r="D475" s="138">
        <v>20002.0</v>
      </c>
      <c r="E475" s="139"/>
      <c r="F475" s="19" t="s">
        <v>9</v>
      </c>
    </row>
    <row r="476" ht="14.25" customHeight="1">
      <c r="A476" s="56"/>
      <c r="B476" s="15">
        <v>46001.0</v>
      </c>
      <c r="C476" s="29" t="s">
        <v>1092</v>
      </c>
      <c r="D476" s="138">
        <v>20000.0</v>
      </c>
      <c r="E476" s="139"/>
      <c r="F476" s="19" t="s">
        <v>9</v>
      </c>
    </row>
    <row r="477" ht="14.25" customHeight="1">
      <c r="A477" s="56"/>
      <c r="B477" s="15">
        <v>46001.0</v>
      </c>
      <c r="C477" s="29" t="s">
        <v>391</v>
      </c>
      <c r="D477" s="138">
        <v>20000.0</v>
      </c>
      <c r="E477" s="139"/>
    </row>
    <row r="478" ht="14.25" customHeight="1">
      <c r="A478" s="56"/>
      <c r="B478" s="15">
        <v>46001.0</v>
      </c>
      <c r="C478" s="29" t="s">
        <v>250</v>
      </c>
      <c r="D478" s="138">
        <v>100505.0</v>
      </c>
      <c r="E478" s="139"/>
      <c r="F478" s="19" t="s">
        <v>1083</v>
      </c>
    </row>
    <row r="479" ht="14.25" customHeight="1">
      <c r="A479" s="56"/>
      <c r="B479" s="15">
        <v>46001.0</v>
      </c>
      <c r="C479" s="29" t="s">
        <v>1354</v>
      </c>
      <c r="D479" s="138">
        <v>100000.0</v>
      </c>
      <c r="E479" s="139"/>
      <c r="F479" s="1"/>
    </row>
    <row r="480" ht="14.25" customHeight="1">
      <c r="A480" s="56"/>
      <c r="B480" s="15">
        <v>46001.0</v>
      </c>
      <c r="C480" s="29" t="s">
        <v>27</v>
      </c>
      <c r="D480" s="138">
        <v>50000.0</v>
      </c>
      <c r="E480" s="139"/>
    </row>
    <row r="481" ht="14.25" customHeight="1">
      <c r="A481" s="56"/>
      <c r="B481" s="15">
        <v>46001.0</v>
      </c>
      <c r="C481" s="29" t="s">
        <v>408</v>
      </c>
      <c r="D481" s="138">
        <v>30000.0</v>
      </c>
      <c r="E481" s="139"/>
    </row>
    <row r="482" ht="14.25" customHeight="1">
      <c r="A482" s="56"/>
      <c r="B482" s="15">
        <v>46001.0</v>
      </c>
      <c r="C482" s="29" t="s">
        <v>1355</v>
      </c>
      <c r="D482" s="138">
        <v>75000.0</v>
      </c>
      <c r="E482" s="139"/>
    </row>
    <row r="483" ht="14.25" customHeight="1">
      <c r="A483" s="56"/>
      <c r="B483" s="15">
        <v>46001.0</v>
      </c>
      <c r="C483" s="29" t="s">
        <v>255</v>
      </c>
      <c r="D483" s="138">
        <v>10505.0</v>
      </c>
      <c r="E483" s="139"/>
    </row>
    <row r="484" ht="14.25" customHeight="1">
      <c r="A484" s="56"/>
      <c r="B484" s="15">
        <v>46001.0</v>
      </c>
      <c r="C484" s="29" t="s">
        <v>1356</v>
      </c>
      <c r="D484" s="138">
        <v>200000.0</v>
      </c>
      <c r="E484" s="139"/>
    </row>
    <row r="485" ht="14.25" customHeight="1">
      <c r="A485" s="56"/>
      <c r="B485" s="15">
        <v>46002.0</v>
      </c>
      <c r="C485" s="29" t="s">
        <v>558</v>
      </c>
      <c r="D485" s="138">
        <v>200000.0</v>
      </c>
      <c r="E485" s="139"/>
    </row>
    <row r="486" ht="14.25" customHeight="1">
      <c r="A486" s="56"/>
      <c r="B486" s="15">
        <v>46002.0</v>
      </c>
      <c r="C486" s="29" t="s">
        <v>41</v>
      </c>
      <c r="D486" s="138">
        <v>400000.0</v>
      </c>
      <c r="E486" s="139"/>
    </row>
    <row r="487" ht="14.25" customHeight="1">
      <c r="A487" s="56"/>
      <c r="B487" s="15">
        <v>46002.0</v>
      </c>
      <c r="C487" s="29" t="s">
        <v>391</v>
      </c>
      <c r="D487" s="138">
        <v>20000.0</v>
      </c>
      <c r="E487" s="139"/>
    </row>
    <row r="488" ht="14.25" customHeight="1">
      <c r="A488" s="56"/>
      <c r="B488" s="15">
        <v>46002.0</v>
      </c>
      <c r="C488" s="29" t="s">
        <v>13</v>
      </c>
      <c r="D488" s="138">
        <v>20002.0</v>
      </c>
      <c r="E488" s="139"/>
      <c r="F488" s="19" t="s">
        <v>9</v>
      </c>
    </row>
    <row r="489" ht="14.25" customHeight="1">
      <c r="A489" s="56"/>
      <c r="B489" s="15">
        <v>46002.0</v>
      </c>
      <c r="C489" s="29" t="s">
        <v>1092</v>
      </c>
      <c r="D489" s="138">
        <v>20000.0</v>
      </c>
      <c r="E489" s="139"/>
      <c r="F489" s="3" t="s">
        <v>9</v>
      </c>
    </row>
    <row r="490" ht="14.25" customHeight="1">
      <c r="A490" s="56"/>
      <c r="B490" s="15">
        <v>46002.0</v>
      </c>
      <c r="C490" s="29" t="s">
        <v>408</v>
      </c>
      <c r="D490" s="138">
        <v>35000.0</v>
      </c>
      <c r="E490" s="139"/>
    </row>
    <row r="491" ht="14.25" customHeight="1">
      <c r="A491" s="56"/>
      <c r="B491" s="15">
        <v>46002.0</v>
      </c>
      <c r="C491" s="29" t="s">
        <v>162</v>
      </c>
      <c r="D491" s="138">
        <v>50000.0</v>
      </c>
      <c r="E491" s="139"/>
    </row>
    <row r="492" ht="14.25" customHeight="1">
      <c r="A492" s="56"/>
      <c r="B492" s="15">
        <v>46002.0</v>
      </c>
      <c r="C492" s="29" t="s">
        <v>27</v>
      </c>
      <c r="D492" s="138">
        <v>50000.0</v>
      </c>
      <c r="E492" s="139"/>
    </row>
    <row r="493" ht="14.25" customHeight="1">
      <c r="A493" s="56"/>
      <c r="B493" s="15">
        <v>46002.0</v>
      </c>
      <c r="C493" s="29" t="s">
        <v>1357</v>
      </c>
      <c r="D493" s="142"/>
      <c r="E493" s="138">
        <v>1.08E7</v>
      </c>
    </row>
    <row r="494" ht="14.25" customHeight="1">
      <c r="A494" s="56"/>
      <c r="B494" s="15">
        <v>46003.0</v>
      </c>
      <c r="C494" s="29" t="s">
        <v>13</v>
      </c>
      <c r="D494" s="138">
        <v>20002.0</v>
      </c>
      <c r="E494" s="139"/>
      <c r="F494" s="19" t="s">
        <v>9</v>
      </c>
    </row>
    <row r="495" ht="14.25" customHeight="1">
      <c r="A495" s="56"/>
      <c r="B495" s="15">
        <v>46003.0</v>
      </c>
      <c r="C495" s="29" t="s">
        <v>1092</v>
      </c>
      <c r="D495" s="138">
        <v>20000.0</v>
      </c>
      <c r="E495" s="139"/>
      <c r="F495" s="19" t="s">
        <v>9</v>
      </c>
    </row>
    <row r="496" ht="14.25" customHeight="1">
      <c r="A496" s="56"/>
      <c r="B496" s="15">
        <v>46003.0</v>
      </c>
      <c r="C496" s="29" t="s">
        <v>1358</v>
      </c>
      <c r="D496" s="138">
        <v>25000.0</v>
      </c>
      <c r="E496" s="139"/>
      <c r="F496" s="1"/>
    </row>
    <row r="497" ht="14.25" customHeight="1">
      <c r="A497" s="56"/>
      <c r="B497" s="15">
        <v>46003.0</v>
      </c>
      <c r="C497" s="29" t="s">
        <v>391</v>
      </c>
      <c r="D497" s="138">
        <v>20000.0</v>
      </c>
      <c r="E497" s="139"/>
    </row>
    <row r="498" ht="14.25" customHeight="1">
      <c r="A498" s="56"/>
      <c r="B498" s="15">
        <v>46003.0</v>
      </c>
      <c r="C498" s="29" t="s">
        <v>833</v>
      </c>
      <c r="D498" s="138">
        <v>200505.0</v>
      </c>
      <c r="E498" s="139"/>
      <c r="F498" s="19" t="s">
        <v>1083</v>
      </c>
    </row>
    <row r="499" ht="14.25" customHeight="1">
      <c r="A499" s="56"/>
      <c r="B499" s="15">
        <v>46003.0</v>
      </c>
      <c r="C499" s="29" t="s">
        <v>58</v>
      </c>
      <c r="D499" s="138">
        <v>126760.0</v>
      </c>
      <c r="E499" s="139"/>
      <c r="F499" s="1"/>
    </row>
    <row r="500" ht="14.25" customHeight="1">
      <c r="A500" s="56"/>
      <c r="B500" s="15">
        <v>46003.0</v>
      </c>
      <c r="C500" s="29" t="s">
        <v>408</v>
      </c>
      <c r="D500" s="138">
        <v>35000.0</v>
      </c>
      <c r="E500" s="139"/>
    </row>
    <row r="501" ht="14.25" customHeight="1">
      <c r="A501" s="56"/>
      <c r="B501" s="15">
        <v>46003.0</v>
      </c>
      <c r="C501" s="29" t="s">
        <v>27</v>
      </c>
      <c r="D501" s="138">
        <v>50000.0</v>
      </c>
      <c r="E501" s="139"/>
      <c r="F501" s="1"/>
    </row>
    <row r="502" ht="14.25" customHeight="1">
      <c r="A502" s="56"/>
      <c r="B502" s="15">
        <v>46003.0</v>
      </c>
      <c r="C502" s="29" t="s">
        <v>211</v>
      </c>
      <c r="D502" s="138">
        <v>3000000.0</v>
      </c>
      <c r="E502" s="139"/>
      <c r="F502" s="1"/>
    </row>
    <row r="503" ht="14.25" customHeight="1">
      <c r="A503" s="56"/>
      <c r="B503" s="15">
        <v>46003.0</v>
      </c>
      <c r="C503" s="29" t="s">
        <v>928</v>
      </c>
      <c r="D503" s="138">
        <v>200000.0</v>
      </c>
      <c r="E503" s="139"/>
      <c r="F503" s="19" t="s">
        <v>1083</v>
      </c>
    </row>
    <row r="504" ht="14.25" customHeight="1">
      <c r="A504" s="56"/>
      <c r="B504" s="15">
        <v>46003.0</v>
      </c>
      <c r="C504" s="16" t="s">
        <v>255</v>
      </c>
      <c r="D504" s="138">
        <v>10505.0</v>
      </c>
      <c r="E504" s="139"/>
    </row>
    <row r="505" ht="14.25" customHeight="1">
      <c r="A505" s="56"/>
      <c r="B505" s="15">
        <v>46003.0</v>
      </c>
      <c r="C505" s="16" t="s">
        <v>1084</v>
      </c>
      <c r="D505" s="138">
        <v>100000.0</v>
      </c>
      <c r="E505" s="139"/>
    </row>
    <row r="506" ht="14.25" customHeight="1">
      <c r="A506" s="192"/>
      <c r="B506" s="15">
        <v>46003.0</v>
      </c>
      <c r="C506" s="16" t="s">
        <v>1359</v>
      </c>
      <c r="D506" s="142"/>
      <c r="E506" s="138">
        <v>270000.0</v>
      </c>
      <c r="F506" s="19" t="s">
        <v>1083</v>
      </c>
    </row>
    <row r="507" ht="14.25" customHeight="1">
      <c r="A507" s="192"/>
      <c r="B507" s="15">
        <v>46003.0</v>
      </c>
      <c r="C507" s="184" t="s">
        <v>10</v>
      </c>
      <c r="D507" s="138">
        <v>100000.0</v>
      </c>
      <c r="E507" s="139"/>
    </row>
    <row r="508" ht="14.25" customHeight="1">
      <c r="A508" s="192"/>
      <c r="B508" s="15">
        <v>46003.0</v>
      </c>
      <c r="C508" s="16" t="s">
        <v>1360</v>
      </c>
      <c r="D508" s="138">
        <v>100000.0</v>
      </c>
      <c r="E508" s="139"/>
    </row>
    <row r="509" ht="14.25" customHeight="1">
      <c r="A509" s="192"/>
      <c r="B509" s="15">
        <v>46003.0</v>
      </c>
      <c r="C509" s="16" t="s">
        <v>417</v>
      </c>
      <c r="D509" s="138">
        <v>1000000.0</v>
      </c>
      <c r="E509" s="139"/>
    </row>
    <row r="510" ht="14.25" customHeight="1">
      <c r="A510" s="192"/>
      <c r="B510" s="15">
        <v>46004.0</v>
      </c>
      <c r="C510" s="16" t="s">
        <v>103</v>
      </c>
      <c r="D510" s="138">
        <v>400000.0</v>
      </c>
      <c r="E510" s="139"/>
    </row>
    <row r="511" ht="14.25" customHeight="1">
      <c r="A511" s="192"/>
      <c r="B511" s="15">
        <v>46004.0</v>
      </c>
      <c r="C511" s="193" t="s">
        <v>447</v>
      </c>
      <c r="D511" s="138">
        <v>250000.0</v>
      </c>
      <c r="E511" s="139"/>
    </row>
    <row r="512" ht="14.25" customHeight="1">
      <c r="A512" s="192"/>
      <c r="B512" s="15">
        <v>46004.0</v>
      </c>
      <c r="C512" s="193" t="s">
        <v>13</v>
      </c>
      <c r="D512" s="138">
        <v>20002.0</v>
      </c>
      <c r="E512" s="139"/>
      <c r="F512" s="19" t="s">
        <v>9</v>
      </c>
    </row>
    <row r="513" ht="14.25" customHeight="1">
      <c r="A513" s="192"/>
      <c r="B513" s="15">
        <v>46004.0</v>
      </c>
      <c r="C513" s="193" t="s">
        <v>1092</v>
      </c>
      <c r="D513" s="138">
        <v>20000.0</v>
      </c>
      <c r="E513" s="139"/>
      <c r="F513" s="19" t="s">
        <v>9</v>
      </c>
    </row>
    <row r="514" ht="14.25" customHeight="1">
      <c r="A514" s="192"/>
      <c r="B514" s="15">
        <v>46004.0</v>
      </c>
      <c r="C514" s="193" t="s">
        <v>27</v>
      </c>
      <c r="D514" s="143">
        <v>50000.0</v>
      </c>
      <c r="E514" s="146"/>
    </row>
    <row r="515" ht="14.25" customHeight="1">
      <c r="A515" s="192"/>
      <c r="B515" s="15">
        <v>46004.0</v>
      </c>
      <c r="C515" s="193" t="s">
        <v>1361</v>
      </c>
      <c r="D515" s="145">
        <v>100000.0</v>
      </c>
      <c r="E515" s="146"/>
    </row>
    <row r="516" ht="14.25" customHeight="1">
      <c r="A516" s="192"/>
      <c r="B516" s="15">
        <v>46004.0</v>
      </c>
      <c r="C516" s="193" t="s">
        <v>408</v>
      </c>
      <c r="D516" s="138">
        <v>30000.0</v>
      </c>
      <c r="E516" s="139"/>
    </row>
    <row r="517" ht="14.25" customHeight="1">
      <c r="A517" s="192"/>
      <c r="B517" s="15">
        <v>46004.0</v>
      </c>
      <c r="C517" s="16" t="s">
        <v>1362</v>
      </c>
      <c r="D517" s="142"/>
      <c r="E517" s="138">
        <v>1.16E7</v>
      </c>
    </row>
    <row r="518" ht="14.25" customHeight="1">
      <c r="A518" s="192"/>
      <c r="B518" s="15">
        <v>46004.0</v>
      </c>
      <c r="C518" s="193" t="s">
        <v>1363</v>
      </c>
      <c r="D518" s="142"/>
      <c r="E518" s="138">
        <v>1075000.0</v>
      </c>
    </row>
    <row r="519" ht="14.25" customHeight="1">
      <c r="A519" s="192"/>
      <c r="B519" s="15">
        <v>46005.0</v>
      </c>
      <c r="C519" s="184" t="s">
        <v>13</v>
      </c>
      <c r="D519" s="138">
        <v>20002.0</v>
      </c>
      <c r="E519" s="139"/>
      <c r="F519" s="19" t="s">
        <v>9</v>
      </c>
    </row>
    <row r="520" ht="14.25" customHeight="1">
      <c r="A520" s="192"/>
      <c r="B520" s="15">
        <v>46005.0</v>
      </c>
      <c r="C520" s="184" t="s">
        <v>1092</v>
      </c>
      <c r="D520" s="138">
        <v>20000.0</v>
      </c>
      <c r="E520" s="139"/>
      <c r="F520" s="19" t="s">
        <v>9</v>
      </c>
    </row>
    <row r="521" ht="14.25" customHeight="1">
      <c r="A521" s="192"/>
      <c r="B521" s="15">
        <v>46005.0</v>
      </c>
      <c r="C521" s="184" t="s">
        <v>55</v>
      </c>
      <c r="D521" s="138">
        <v>25000.0</v>
      </c>
      <c r="E521" s="138"/>
      <c r="F521" s="19">
        <v>50.0</v>
      </c>
    </row>
    <row r="522" ht="14.25" customHeight="1">
      <c r="A522" s="192"/>
      <c r="B522" s="15">
        <v>46005.0</v>
      </c>
      <c r="C522" s="184" t="s">
        <v>1355</v>
      </c>
      <c r="D522" s="138">
        <v>100000.0</v>
      </c>
      <c r="E522" s="138"/>
    </row>
    <row r="523" ht="14.25" customHeight="1">
      <c r="A523" s="192"/>
      <c r="B523" s="15">
        <v>46005.0</v>
      </c>
      <c r="C523" s="184" t="s">
        <v>464</v>
      </c>
      <c r="D523" s="138">
        <v>50000.0</v>
      </c>
      <c r="E523" s="138"/>
    </row>
    <row r="524" ht="14.25" customHeight="1">
      <c r="A524" s="192"/>
      <c r="B524" s="15">
        <v>46005.0</v>
      </c>
      <c r="C524" s="184" t="s">
        <v>94</v>
      </c>
      <c r="D524" s="138">
        <v>25000.0</v>
      </c>
      <c r="E524" s="138"/>
    </row>
    <row r="525" ht="14.25" customHeight="1">
      <c r="A525" s="192"/>
      <c r="B525" s="15">
        <v>46005.0</v>
      </c>
      <c r="C525" s="184" t="s">
        <v>408</v>
      </c>
      <c r="D525" s="138">
        <v>30000.0</v>
      </c>
      <c r="E525" s="138"/>
    </row>
    <row r="526" ht="14.25" customHeight="1">
      <c r="A526" s="192"/>
      <c r="B526" s="15">
        <v>46005.0</v>
      </c>
      <c r="C526" s="184" t="s">
        <v>27</v>
      </c>
      <c r="D526" s="138">
        <v>100000.0</v>
      </c>
      <c r="E526" s="138"/>
    </row>
    <row r="527" ht="14.25" customHeight="1">
      <c r="A527" s="192"/>
      <c r="B527" s="15">
        <v>46005.0</v>
      </c>
      <c r="C527" s="184" t="s">
        <v>848</v>
      </c>
      <c r="D527" s="138">
        <v>50000.0</v>
      </c>
      <c r="E527" s="138"/>
    </row>
    <row r="528" ht="14.25" customHeight="1">
      <c r="A528" s="192"/>
      <c r="B528" s="15">
        <v>46005.0</v>
      </c>
      <c r="C528" s="184" t="s">
        <v>971</v>
      </c>
      <c r="D528" s="138">
        <v>250000.0</v>
      </c>
      <c r="E528" s="138"/>
      <c r="F528" s="19" t="s">
        <v>9</v>
      </c>
    </row>
    <row r="529" ht="14.25" customHeight="1">
      <c r="A529" s="192"/>
      <c r="B529" s="15">
        <v>46005.0</v>
      </c>
      <c r="C529" s="184" t="s">
        <v>147</v>
      </c>
      <c r="D529" s="138">
        <v>150000.0</v>
      </c>
      <c r="E529" s="138"/>
    </row>
    <row r="530" ht="14.25" customHeight="1">
      <c r="A530" s="192"/>
      <c r="B530" s="15">
        <v>46005.0</v>
      </c>
      <c r="C530" s="184" t="s">
        <v>621</v>
      </c>
      <c r="D530" s="138">
        <v>1500000.0</v>
      </c>
      <c r="E530" s="138"/>
    </row>
    <row r="531" ht="14.25" customHeight="1">
      <c r="A531" s="192"/>
      <c r="B531" s="15">
        <v>46005.0</v>
      </c>
      <c r="C531" s="184" t="s">
        <v>782</v>
      </c>
      <c r="D531" s="138">
        <v>1000000.0</v>
      </c>
      <c r="E531" s="138"/>
      <c r="F531" s="19" t="s">
        <v>9</v>
      </c>
    </row>
    <row r="532" ht="14.25" customHeight="1">
      <c r="A532" s="192"/>
      <c r="B532" s="15">
        <v>46005.0</v>
      </c>
      <c r="C532" s="184" t="s">
        <v>140</v>
      </c>
      <c r="D532" s="138">
        <v>500000.0</v>
      </c>
      <c r="E532" s="138"/>
    </row>
    <row r="533" ht="14.25" customHeight="1">
      <c r="A533" s="192"/>
      <c r="B533" s="15">
        <v>46005.0</v>
      </c>
      <c r="C533" s="184" t="s">
        <v>187</v>
      </c>
      <c r="D533" s="138">
        <v>1000000.0</v>
      </c>
      <c r="E533" s="138"/>
    </row>
    <row r="534" ht="14.25" customHeight="1">
      <c r="A534" s="192"/>
      <c r="B534" s="15">
        <v>46005.0</v>
      </c>
      <c r="C534" s="184" t="s">
        <v>384</v>
      </c>
      <c r="D534" s="138">
        <v>250000.0</v>
      </c>
      <c r="E534" s="138"/>
    </row>
    <row r="535" ht="14.25" customHeight="1">
      <c r="A535" s="192"/>
      <c r="B535" s="15">
        <v>46005.0</v>
      </c>
      <c r="C535" s="184" t="s">
        <v>420</v>
      </c>
      <c r="D535" s="138">
        <v>100000.0</v>
      </c>
      <c r="E535" s="138"/>
    </row>
    <row r="536" ht="14.25" customHeight="1">
      <c r="A536" s="192"/>
      <c r="B536" s="15">
        <v>46006.0</v>
      </c>
      <c r="C536" s="184" t="s">
        <v>41</v>
      </c>
      <c r="D536" s="138">
        <v>50000.0</v>
      </c>
      <c r="E536" s="138"/>
    </row>
    <row r="537" ht="14.25" customHeight="1">
      <c r="A537" s="192"/>
      <c r="B537" s="15">
        <v>46006.0</v>
      </c>
      <c r="C537" s="184" t="s">
        <v>376</v>
      </c>
      <c r="D537" s="138">
        <v>50000.0</v>
      </c>
      <c r="E537" s="138"/>
      <c r="F537" s="19" t="s">
        <v>9</v>
      </c>
    </row>
    <row r="538" ht="14.25" customHeight="1">
      <c r="A538" s="192"/>
      <c r="B538" s="15">
        <v>46006.0</v>
      </c>
      <c r="C538" s="184" t="s">
        <v>111</v>
      </c>
      <c r="D538" s="138">
        <v>50000.0</v>
      </c>
      <c r="E538" s="138"/>
    </row>
    <row r="539" ht="14.25" customHeight="1">
      <c r="A539" s="192"/>
      <c r="B539" s="15">
        <v>46006.0</v>
      </c>
      <c r="C539" s="184" t="s">
        <v>233</v>
      </c>
      <c r="D539" s="138">
        <v>300000.0</v>
      </c>
      <c r="E539" s="138"/>
    </row>
    <row r="540" ht="14.25" customHeight="1">
      <c r="A540" s="192"/>
      <c r="B540" s="15">
        <v>46006.0</v>
      </c>
      <c r="C540" s="184" t="s">
        <v>209</v>
      </c>
      <c r="D540" s="138">
        <v>50000.0</v>
      </c>
      <c r="E540" s="138"/>
    </row>
    <row r="541" ht="14.25" customHeight="1">
      <c r="A541" s="192"/>
      <c r="B541" s="15">
        <v>46006.0</v>
      </c>
      <c r="C541" s="184" t="s">
        <v>391</v>
      </c>
      <c r="D541" s="138">
        <v>20000.0</v>
      </c>
      <c r="E541" s="138"/>
    </row>
    <row r="542" ht="14.25" customHeight="1">
      <c r="A542" s="192"/>
      <c r="B542" s="15">
        <v>46006.0</v>
      </c>
      <c r="C542" s="184" t="s">
        <v>13</v>
      </c>
      <c r="D542" s="138">
        <v>20002.0</v>
      </c>
      <c r="E542" s="138"/>
      <c r="F542" s="19" t="s">
        <v>9</v>
      </c>
    </row>
    <row r="543" ht="14.25" customHeight="1">
      <c r="A543" s="192"/>
      <c r="B543" s="15">
        <v>46006.0</v>
      </c>
      <c r="C543" s="184" t="s">
        <v>1364</v>
      </c>
      <c r="D543" s="138">
        <v>1000000.0</v>
      </c>
      <c r="E543" s="138"/>
    </row>
    <row r="544" ht="14.25" customHeight="1">
      <c r="A544" s="192"/>
      <c r="B544" s="15">
        <v>46006.0</v>
      </c>
      <c r="C544" s="184" t="s">
        <v>1092</v>
      </c>
      <c r="D544" s="138">
        <v>20000.0</v>
      </c>
      <c r="E544" s="138"/>
      <c r="F544" s="19" t="s">
        <v>9</v>
      </c>
    </row>
    <row r="545" ht="14.25" customHeight="1">
      <c r="A545" s="192"/>
      <c r="B545" s="15">
        <v>46006.0</v>
      </c>
      <c r="C545" s="184" t="s">
        <v>27</v>
      </c>
      <c r="D545" s="138">
        <v>50000.0</v>
      </c>
      <c r="E545" s="138"/>
    </row>
    <row r="546" ht="14.25" customHeight="1">
      <c r="A546" s="192"/>
      <c r="B546" s="15">
        <v>46006.0</v>
      </c>
      <c r="C546" s="184" t="s">
        <v>210</v>
      </c>
      <c r="D546" s="138">
        <v>300000.0</v>
      </c>
      <c r="E546" s="138"/>
      <c r="F546" s="19" t="s">
        <v>9</v>
      </c>
    </row>
    <row r="547" ht="14.25" customHeight="1">
      <c r="A547" s="192"/>
      <c r="B547" s="15">
        <v>46006.0</v>
      </c>
      <c r="C547" s="184" t="s">
        <v>1365</v>
      </c>
      <c r="D547" s="138">
        <v>1500000.0</v>
      </c>
      <c r="E547" s="138"/>
      <c r="F547" s="19" t="s">
        <v>9</v>
      </c>
    </row>
    <row r="548" ht="14.25" customHeight="1">
      <c r="A548" s="192"/>
      <c r="B548" s="15">
        <v>46006.0</v>
      </c>
      <c r="C548" s="184" t="s">
        <v>1366</v>
      </c>
      <c r="D548" s="138">
        <v>500000.0</v>
      </c>
      <c r="E548" s="138"/>
    </row>
    <row r="549" ht="14.25" customHeight="1">
      <c r="A549" s="192"/>
      <c r="B549" s="15">
        <v>46006.0</v>
      </c>
      <c r="C549" s="184" t="s">
        <v>1013</v>
      </c>
      <c r="D549" s="138">
        <v>100000.0</v>
      </c>
      <c r="E549" s="138"/>
    </row>
    <row r="550" ht="14.25" customHeight="1">
      <c r="A550" s="192"/>
      <c r="B550" s="15">
        <v>46006.0</v>
      </c>
      <c r="C550" s="184" t="s">
        <v>34</v>
      </c>
      <c r="D550" s="138">
        <v>500000.0</v>
      </c>
      <c r="E550" s="138"/>
    </row>
    <row r="551" ht="14.25" customHeight="1">
      <c r="A551" s="192"/>
      <c r="B551" s="15">
        <v>46006.0</v>
      </c>
      <c r="C551" s="184" t="s">
        <v>255</v>
      </c>
      <c r="D551" s="138">
        <v>10000.0</v>
      </c>
      <c r="E551" s="138"/>
    </row>
    <row r="552" ht="14.25" customHeight="1">
      <c r="A552" s="192"/>
      <c r="B552" s="15">
        <v>46006.0</v>
      </c>
      <c r="C552" s="184" t="s">
        <v>408</v>
      </c>
      <c r="D552" s="138">
        <v>50000.0</v>
      </c>
      <c r="E552" s="138"/>
    </row>
    <row r="553" ht="14.25" customHeight="1">
      <c r="A553" s="192"/>
      <c r="B553" s="15">
        <v>46006.0</v>
      </c>
      <c r="C553" s="184" t="s">
        <v>64</v>
      </c>
      <c r="D553" s="138">
        <v>50000.0</v>
      </c>
      <c r="E553" s="138"/>
    </row>
    <row r="554" ht="14.25" customHeight="1">
      <c r="A554" s="192"/>
      <c r="B554" s="15">
        <v>46007.0</v>
      </c>
      <c r="C554" s="184" t="s">
        <v>391</v>
      </c>
      <c r="D554" s="138">
        <v>20000.0</v>
      </c>
      <c r="E554" s="138"/>
    </row>
    <row r="555" ht="14.25" customHeight="1">
      <c r="A555" s="192"/>
      <c r="B555" s="15">
        <v>46007.0</v>
      </c>
      <c r="C555" s="184" t="s">
        <v>200</v>
      </c>
      <c r="D555" s="138">
        <v>300000.0</v>
      </c>
      <c r="E555" s="138"/>
    </row>
    <row r="556" ht="14.25" customHeight="1">
      <c r="A556" s="192"/>
      <c r="B556" s="15">
        <v>46007.0</v>
      </c>
      <c r="C556" s="184" t="s">
        <v>27</v>
      </c>
      <c r="D556" s="138">
        <v>50000.0</v>
      </c>
      <c r="E556" s="138"/>
    </row>
    <row r="557" ht="14.25" customHeight="1">
      <c r="A557" s="192"/>
      <c r="B557" s="15">
        <v>46007.0</v>
      </c>
      <c r="C557" s="184" t="s">
        <v>13</v>
      </c>
      <c r="D557" s="138">
        <v>20002.0</v>
      </c>
      <c r="E557" s="138"/>
      <c r="F557" s="19" t="s">
        <v>9</v>
      </c>
    </row>
    <row r="558" ht="14.25" customHeight="1">
      <c r="A558" s="192"/>
      <c r="B558" s="15">
        <v>46007.0</v>
      </c>
      <c r="C558" s="184" t="s">
        <v>1092</v>
      </c>
      <c r="D558" s="138">
        <v>20000.0</v>
      </c>
      <c r="E558" s="138"/>
      <c r="F558" s="19" t="s">
        <v>9</v>
      </c>
    </row>
    <row r="559" ht="14.25" customHeight="1">
      <c r="A559" s="192"/>
      <c r="B559" s="15">
        <v>46007.0</v>
      </c>
      <c r="C559" s="184" t="s">
        <v>1331</v>
      </c>
      <c r="D559" s="138">
        <v>500000.0</v>
      </c>
      <c r="E559" s="138"/>
      <c r="F559" s="19" t="s">
        <v>46</v>
      </c>
    </row>
    <row r="560" ht="14.25" customHeight="1">
      <c r="A560" s="192"/>
      <c r="B560" s="15">
        <v>46007.0</v>
      </c>
      <c r="C560" s="184" t="s">
        <v>15</v>
      </c>
      <c r="D560" s="138">
        <v>450000.0</v>
      </c>
      <c r="E560" s="138"/>
    </row>
    <row r="561" ht="14.25" customHeight="1">
      <c r="A561" s="192"/>
      <c r="B561" s="15">
        <v>46007.0</v>
      </c>
      <c r="C561" s="184" t="s">
        <v>1367</v>
      </c>
      <c r="D561" s="138">
        <v>1300000.0</v>
      </c>
      <c r="E561" s="138"/>
    </row>
    <row r="562" ht="14.25" customHeight="1">
      <c r="A562" s="192"/>
      <c r="B562" s="15">
        <v>46007.0</v>
      </c>
      <c r="C562" s="184" t="s">
        <v>1368</v>
      </c>
      <c r="D562" s="138"/>
      <c r="E562" s="138">
        <v>9239900.0</v>
      </c>
    </row>
    <row r="563" ht="14.25" customHeight="1">
      <c r="A563" s="192"/>
      <c r="B563" s="15">
        <v>46007.0</v>
      </c>
      <c r="C563" s="184" t="s">
        <v>408</v>
      </c>
      <c r="D563" s="138">
        <v>60000.0</v>
      </c>
      <c r="E563" s="138"/>
    </row>
    <row r="564" ht="14.25" customHeight="1">
      <c r="A564" s="192"/>
      <c r="B564" s="15">
        <v>46007.0</v>
      </c>
      <c r="C564" s="184" t="s">
        <v>1369</v>
      </c>
      <c r="D564" s="138"/>
      <c r="E564" s="138">
        <v>4.81536E7</v>
      </c>
    </row>
    <row r="565" ht="14.25" customHeight="1">
      <c r="A565" s="192"/>
      <c r="B565" s="15">
        <v>46007.0</v>
      </c>
      <c r="C565" s="184" t="s">
        <v>1370</v>
      </c>
      <c r="D565" s="138"/>
      <c r="E565" s="138">
        <v>4.993872E7</v>
      </c>
    </row>
    <row r="566" ht="14.25" customHeight="1">
      <c r="A566" s="192"/>
      <c r="B566" s="15">
        <v>46007.0</v>
      </c>
      <c r="C566" s="184" t="s">
        <v>1067</v>
      </c>
      <c r="D566" s="138">
        <v>500000.0</v>
      </c>
      <c r="E566" s="138"/>
    </row>
    <row r="567" ht="14.25" customHeight="1">
      <c r="A567" s="192"/>
      <c r="B567" s="15">
        <v>46007.0</v>
      </c>
      <c r="C567" s="184" t="s">
        <v>139</v>
      </c>
      <c r="D567" s="138">
        <v>500000.0</v>
      </c>
      <c r="E567" s="138"/>
    </row>
    <row r="568" ht="14.25" customHeight="1">
      <c r="A568" s="192"/>
      <c r="B568" s="15">
        <v>46008.0</v>
      </c>
      <c r="C568" s="184" t="s">
        <v>558</v>
      </c>
      <c r="D568" s="138">
        <v>200000.0</v>
      </c>
      <c r="E568" s="138"/>
    </row>
    <row r="569" ht="14.25" customHeight="1">
      <c r="A569" s="192"/>
      <c r="B569" s="15">
        <v>46008.0</v>
      </c>
      <c r="C569" s="184" t="s">
        <v>1371</v>
      </c>
      <c r="D569" s="138"/>
      <c r="E569" s="138">
        <v>2.36623E7</v>
      </c>
    </row>
    <row r="570" ht="14.25" customHeight="1">
      <c r="A570" s="192"/>
      <c r="B570" s="15">
        <v>46008.0</v>
      </c>
      <c r="C570" s="184" t="s">
        <v>1372</v>
      </c>
      <c r="D570" s="138"/>
      <c r="E570" s="138">
        <v>1.0E7</v>
      </c>
    </row>
    <row r="571" ht="14.25" customHeight="1">
      <c r="A571" s="192"/>
      <c r="B571" s="15">
        <v>46008.0</v>
      </c>
      <c r="C571" s="184" t="s">
        <v>391</v>
      </c>
      <c r="D571" s="138">
        <v>20000.0</v>
      </c>
      <c r="E571" s="138"/>
    </row>
    <row r="572" ht="14.25" customHeight="1">
      <c r="A572" s="192"/>
      <c r="B572" s="15">
        <v>46008.0</v>
      </c>
      <c r="C572" s="184" t="s">
        <v>13</v>
      </c>
      <c r="D572" s="138">
        <v>20002.0</v>
      </c>
      <c r="E572" s="138"/>
      <c r="F572" s="19" t="s">
        <v>9</v>
      </c>
    </row>
    <row r="573" ht="14.25" customHeight="1">
      <c r="A573" s="192"/>
      <c r="B573" s="15">
        <v>46008.0</v>
      </c>
      <c r="C573" s="184" t="s">
        <v>1092</v>
      </c>
      <c r="D573" s="138">
        <v>20000.0</v>
      </c>
      <c r="E573" s="138"/>
      <c r="F573" s="19" t="s">
        <v>9</v>
      </c>
    </row>
    <row r="574" ht="14.25" customHeight="1">
      <c r="A574" s="192"/>
      <c r="B574" s="15">
        <v>46008.0</v>
      </c>
      <c r="C574" s="184" t="s">
        <v>703</v>
      </c>
      <c r="D574" s="138">
        <v>100000.0</v>
      </c>
      <c r="E574" s="138"/>
    </row>
    <row r="575" ht="14.25" customHeight="1">
      <c r="A575" s="192"/>
      <c r="B575" s="15">
        <v>46008.0</v>
      </c>
      <c r="C575" s="184" t="s">
        <v>408</v>
      </c>
      <c r="D575" s="138">
        <v>30000.0</v>
      </c>
      <c r="E575" s="138"/>
    </row>
    <row r="576" ht="14.25" customHeight="1">
      <c r="A576" s="192"/>
      <c r="B576" s="15">
        <v>46008.0</v>
      </c>
      <c r="C576" s="184" t="s">
        <v>153</v>
      </c>
      <c r="D576" s="138">
        <v>50000.0</v>
      </c>
      <c r="E576" s="138"/>
    </row>
    <row r="577" ht="14.25" customHeight="1">
      <c r="A577" s="192"/>
      <c r="B577" s="15">
        <v>46008.0</v>
      </c>
      <c r="C577" s="184" t="s">
        <v>187</v>
      </c>
      <c r="D577" s="138">
        <v>1085243.0</v>
      </c>
      <c r="E577" s="138"/>
    </row>
    <row r="578" ht="14.25" customHeight="1">
      <c r="A578" s="192"/>
      <c r="B578" s="15">
        <v>46008.0</v>
      </c>
      <c r="C578" s="184" t="s">
        <v>264</v>
      </c>
      <c r="D578" s="138">
        <v>1000000.0</v>
      </c>
      <c r="E578" s="138"/>
    </row>
    <row r="579" ht="14.25" customHeight="1">
      <c r="A579" s="192"/>
      <c r="B579" s="15">
        <v>46008.0</v>
      </c>
      <c r="C579" s="184" t="s">
        <v>255</v>
      </c>
      <c r="D579" s="138">
        <v>10000.0</v>
      </c>
      <c r="E579" s="138"/>
    </row>
    <row r="580" ht="14.25" customHeight="1">
      <c r="A580" s="192"/>
      <c r="B580" s="15">
        <v>46008.0</v>
      </c>
      <c r="C580" s="184" t="s">
        <v>637</v>
      </c>
      <c r="D580" s="138">
        <v>777777.0</v>
      </c>
      <c r="E580" s="138"/>
    </row>
    <row r="581" ht="14.25" customHeight="1">
      <c r="A581" s="192"/>
      <c r="B581" s="15">
        <v>46008.0</v>
      </c>
      <c r="C581" s="184" t="s">
        <v>975</v>
      </c>
      <c r="D581" s="138">
        <v>200000.0</v>
      </c>
      <c r="E581" s="138"/>
    </row>
    <row r="582" ht="14.25" customHeight="1">
      <c r="A582" s="192"/>
      <c r="B582" s="15">
        <v>46008.0</v>
      </c>
      <c r="C582" s="184" t="s">
        <v>172</v>
      </c>
      <c r="D582" s="138">
        <v>120000.0</v>
      </c>
      <c r="E582" s="138"/>
      <c r="F582" s="19" t="s">
        <v>9</v>
      </c>
    </row>
    <row r="583" ht="14.25" customHeight="1">
      <c r="A583" s="192"/>
      <c r="B583" s="15">
        <v>46009.0</v>
      </c>
      <c r="C583" s="184" t="s">
        <v>391</v>
      </c>
      <c r="D583" s="138">
        <v>20000.0</v>
      </c>
      <c r="E583" s="138"/>
    </row>
    <row r="584" ht="14.25" customHeight="1">
      <c r="A584" s="192"/>
      <c r="B584" s="15">
        <v>46009.0</v>
      </c>
      <c r="C584" s="184" t="s">
        <v>13</v>
      </c>
      <c r="D584" s="138">
        <v>20002.0</v>
      </c>
      <c r="E584" s="138"/>
      <c r="F584" s="19" t="s">
        <v>9</v>
      </c>
    </row>
    <row r="585" ht="14.25" customHeight="1">
      <c r="A585" s="192"/>
      <c r="B585" s="15">
        <v>46009.0</v>
      </c>
      <c r="C585" s="184" t="s">
        <v>1092</v>
      </c>
      <c r="D585" s="138">
        <v>20000.0</v>
      </c>
      <c r="E585" s="138"/>
      <c r="F585" s="19" t="s">
        <v>9</v>
      </c>
    </row>
    <row r="586" ht="14.25" customHeight="1">
      <c r="A586" s="192"/>
      <c r="B586" s="15">
        <v>46009.0</v>
      </c>
      <c r="C586" s="184" t="s">
        <v>10</v>
      </c>
      <c r="D586" s="138">
        <v>10000.0</v>
      </c>
      <c r="E586" s="138"/>
    </row>
    <row r="587" ht="14.25" customHeight="1">
      <c r="A587" s="192"/>
      <c r="B587" s="15">
        <v>46009.0</v>
      </c>
      <c r="C587" s="184" t="s">
        <v>1373</v>
      </c>
      <c r="D587" s="138">
        <v>50055.0</v>
      </c>
      <c r="E587" s="138"/>
    </row>
    <row r="588" ht="14.25" customHeight="1">
      <c r="A588" s="192"/>
      <c r="B588" s="15">
        <v>46009.0</v>
      </c>
      <c r="C588" s="184" t="s">
        <v>249</v>
      </c>
      <c r="D588" s="138">
        <v>500000.0</v>
      </c>
      <c r="E588" s="138"/>
      <c r="F588" s="19" t="s">
        <v>9</v>
      </c>
    </row>
    <row r="589" ht="14.25" customHeight="1">
      <c r="A589" s="192"/>
      <c r="B589" s="15">
        <v>46009.0</v>
      </c>
      <c r="C589" s="184" t="s">
        <v>1374</v>
      </c>
      <c r="D589" s="138">
        <v>5000000.0</v>
      </c>
      <c r="E589" s="138"/>
    </row>
    <row r="590" ht="14.25" customHeight="1">
      <c r="A590" s="192"/>
      <c r="B590" s="15">
        <v>46009.0</v>
      </c>
      <c r="C590" s="184" t="s">
        <v>1375</v>
      </c>
      <c r="D590" s="138">
        <v>200000.0</v>
      </c>
      <c r="E590" s="138"/>
    </row>
    <row r="591" ht="14.25" customHeight="1">
      <c r="A591" s="192"/>
      <c r="B591" s="15">
        <v>46009.0</v>
      </c>
      <c r="C591" s="184" t="s">
        <v>27</v>
      </c>
      <c r="D591" s="138">
        <v>50000.0</v>
      </c>
      <c r="E591" s="138"/>
    </row>
    <row r="592" ht="14.25" customHeight="1">
      <c r="A592" s="192"/>
      <c r="B592" s="15">
        <v>46009.0</v>
      </c>
      <c r="C592" s="184" t="s">
        <v>1076</v>
      </c>
      <c r="D592" s="138">
        <v>100000.0</v>
      </c>
      <c r="E592" s="138"/>
    </row>
    <row r="593" ht="14.25" customHeight="1">
      <c r="A593" s="192"/>
      <c r="B593" s="15">
        <v>46009.0</v>
      </c>
      <c r="C593" s="184" t="s">
        <v>1376</v>
      </c>
      <c r="D593" s="138"/>
      <c r="E593" s="138">
        <v>4.993872E7</v>
      </c>
    </row>
    <row r="594" ht="14.25" customHeight="1">
      <c r="A594" s="192"/>
      <c r="B594" s="15">
        <v>46009.0</v>
      </c>
      <c r="C594" s="184" t="s">
        <v>1377</v>
      </c>
      <c r="D594" s="138"/>
      <c r="E594" s="138">
        <v>4.81536E7</v>
      </c>
    </row>
    <row r="595" ht="14.25" customHeight="1">
      <c r="A595" s="192"/>
      <c r="B595" s="15">
        <v>46009.0</v>
      </c>
      <c r="C595" s="184" t="s">
        <v>14</v>
      </c>
      <c r="D595" s="138">
        <v>30000.0</v>
      </c>
      <c r="E595" s="138"/>
    </row>
    <row r="596" ht="14.25" customHeight="1">
      <c r="A596" s="192"/>
      <c r="B596" s="15">
        <v>46009.0</v>
      </c>
      <c r="C596" s="184" t="s">
        <v>1378</v>
      </c>
      <c r="D596" s="138">
        <v>50000.0</v>
      </c>
      <c r="E596" s="138"/>
    </row>
    <row r="597" ht="14.25" customHeight="1">
      <c r="A597" s="192"/>
      <c r="B597" s="15">
        <v>46010.0</v>
      </c>
      <c r="C597" s="184" t="s">
        <v>1379</v>
      </c>
      <c r="D597" s="138"/>
      <c r="E597" s="138">
        <v>4500000.0</v>
      </c>
    </row>
    <row r="598" ht="14.25" customHeight="1">
      <c r="A598" s="192"/>
      <c r="B598" s="15">
        <v>46010.0</v>
      </c>
      <c r="C598" s="184" t="s">
        <v>1380</v>
      </c>
      <c r="D598" s="138"/>
      <c r="E598" s="138">
        <v>4800000.0</v>
      </c>
    </row>
    <row r="599" ht="14.25" customHeight="1">
      <c r="A599" s="192"/>
      <c r="B599" s="15">
        <v>46010.0</v>
      </c>
      <c r="C599" s="184" t="s">
        <v>391</v>
      </c>
      <c r="D599" s="138">
        <v>20000.0</v>
      </c>
      <c r="E599" s="138"/>
    </row>
    <row r="600" ht="14.25" customHeight="1">
      <c r="A600" s="192"/>
      <c r="B600" s="15">
        <v>46010.0</v>
      </c>
      <c r="C600" s="184" t="s">
        <v>1381</v>
      </c>
      <c r="D600" s="138">
        <v>100000.0</v>
      </c>
      <c r="E600" s="138"/>
    </row>
    <row r="601" ht="14.25" customHeight="1">
      <c r="A601" s="192"/>
      <c r="B601" s="15">
        <v>46010.0</v>
      </c>
      <c r="C601" s="184" t="s">
        <v>13</v>
      </c>
      <c r="D601" s="138">
        <v>20002.0</v>
      </c>
      <c r="E601" s="138"/>
      <c r="F601" s="19" t="s">
        <v>9</v>
      </c>
    </row>
    <row r="602" ht="14.25" customHeight="1">
      <c r="A602" s="192"/>
      <c r="B602" s="15">
        <v>46010.0</v>
      </c>
      <c r="C602" s="184" t="s">
        <v>1092</v>
      </c>
      <c r="D602" s="138">
        <v>20000.0</v>
      </c>
      <c r="E602" s="138"/>
      <c r="F602" s="19" t="s">
        <v>9</v>
      </c>
    </row>
    <row r="603" ht="14.25" customHeight="1">
      <c r="A603" s="192"/>
      <c r="B603" s="15">
        <v>46010.0</v>
      </c>
      <c r="C603" s="184" t="s">
        <v>262</v>
      </c>
      <c r="D603" s="138">
        <v>150000.0</v>
      </c>
      <c r="E603" s="138"/>
    </row>
    <row r="604" ht="14.25" customHeight="1">
      <c r="A604" s="192"/>
      <c r="B604" s="15">
        <v>46010.0</v>
      </c>
      <c r="C604" s="184" t="s">
        <v>58</v>
      </c>
      <c r="D604" s="138">
        <v>147886.0</v>
      </c>
      <c r="E604" s="138"/>
    </row>
    <row r="605" ht="14.25" customHeight="1">
      <c r="A605" s="192"/>
      <c r="B605" s="15">
        <v>46010.0</v>
      </c>
      <c r="C605" s="184" t="s">
        <v>1084</v>
      </c>
      <c r="D605" s="138">
        <v>100000.0</v>
      </c>
      <c r="E605" s="138"/>
    </row>
    <row r="606" ht="14.25" customHeight="1">
      <c r="A606" s="192"/>
      <c r="B606" s="15">
        <v>46010.0</v>
      </c>
      <c r="C606" s="184" t="s">
        <v>1382</v>
      </c>
      <c r="D606" s="138">
        <v>40000.0</v>
      </c>
      <c r="E606" s="138"/>
    </row>
    <row r="607" ht="14.25" customHeight="1">
      <c r="A607" s="192"/>
      <c r="B607" s="15">
        <v>46010.0</v>
      </c>
      <c r="C607" s="184" t="s">
        <v>27</v>
      </c>
      <c r="D607" s="138">
        <v>50000.0</v>
      </c>
      <c r="E607" s="138"/>
    </row>
    <row r="608" ht="14.25" customHeight="1">
      <c r="A608" s="192"/>
      <c r="B608" s="15">
        <v>46010.0</v>
      </c>
      <c r="C608" s="184" t="s">
        <v>701</v>
      </c>
      <c r="D608" s="138">
        <v>50000.0</v>
      </c>
      <c r="E608" s="138"/>
    </row>
    <row r="609" ht="14.25" customHeight="1">
      <c r="A609" s="192"/>
      <c r="B609" s="15">
        <v>46010.0</v>
      </c>
      <c r="C609" s="184" t="s">
        <v>1383</v>
      </c>
      <c r="D609" s="138"/>
      <c r="E609" s="138">
        <v>1500000.0</v>
      </c>
    </row>
    <row r="610" ht="14.25" customHeight="1">
      <c r="A610" s="192"/>
      <c r="B610" s="15">
        <v>46010.0</v>
      </c>
      <c r="C610" s="184" t="s">
        <v>253</v>
      </c>
      <c r="D610" s="138">
        <v>1.5E7</v>
      </c>
      <c r="E610" s="138"/>
      <c r="F610" s="19" t="s">
        <v>46</v>
      </c>
    </row>
    <row r="611" ht="14.25" customHeight="1">
      <c r="A611" s="192"/>
      <c r="B611" s="15">
        <v>46010.0</v>
      </c>
      <c r="C611" s="184" t="s">
        <v>1009</v>
      </c>
      <c r="D611" s="138">
        <v>100000.0</v>
      </c>
      <c r="E611" s="138"/>
    </row>
    <row r="612" ht="14.25" customHeight="1">
      <c r="A612" s="192"/>
      <c r="B612" s="15">
        <v>46010.0</v>
      </c>
      <c r="C612" s="184" t="s">
        <v>85</v>
      </c>
      <c r="D612" s="138">
        <v>600000.0</v>
      </c>
      <c r="E612" s="138"/>
    </row>
    <row r="613" ht="14.25" customHeight="1">
      <c r="A613" s="192"/>
      <c r="B613" s="15">
        <v>46010.0</v>
      </c>
      <c r="C613" s="184" t="s">
        <v>115</v>
      </c>
      <c r="D613" s="138">
        <v>100000.0</v>
      </c>
      <c r="E613" s="138"/>
    </row>
    <row r="614" ht="14.25" customHeight="1">
      <c r="A614" s="192"/>
      <c r="B614" s="15">
        <v>46010.0</v>
      </c>
      <c r="C614" s="184" t="s">
        <v>1368</v>
      </c>
      <c r="D614" s="138"/>
      <c r="E614" s="138">
        <v>4101601.0</v>
      </c>
    </row>
    <row r="615" ht="14.25" customHeight="1">
      <c r="A615" s="192"/>
      <c r="B615" s="15">
        <v>46011.0</v>
      </c>
      <c r="C615" s="184" t="s">
        <v>1384</v>
      </c>
      <c r="D615" s="138"/>
      <c r="E615" s="138">
        <v>1000000.0</v>
      </c>
    </row>
    <row r="616" ht="14.25" customHeight="1">
      <c r="A616" s="192"/>
      <c r="B616" s="15">
        <v>46011.0</v>
      </c>
      <c r="C616" s="184" t="s">
        <v>1385</v>
      </c>
      <c r="D616" s="138"/>
      <c r="E616" s="138">
        <v>2500.0</v>
      </c>
    </row>
    <row r="617" ht="14.25" customHeight="1">
      <c r="A617" s="192"/>
      <c r="B617" s="15">
        <v>46011.0</v>
      </c>
      <c r="C617" s="184" t="s">
        <v>255</v>
      </c>
      <c r="D617" s="138">
        <v>10000.0</v>
      </c>
      <c r="E617" s="138"/>
    </row>
    <row r="618" ht="14.25" customHeight="1">
      <c r="A618" s="192"/>
      <c r="B618" s="15">
        <v>46011.0</v>
      </c>
      <c r="C618" s="184" t="s">
        <v>351</v>
      </c>
      <c r="D618" s="138">
        <v>500000.0</v>
      </c>
      <c r="E618" s="138"/>
      <c r="F618" s="19" t="s">
        <v>9</v>
      </c>
    </row>
    <row r="619" ht="14.25" customHeight="1">
      <c r="A619" s="192"/>
      <c r="B619" s="15">
        <v>46011.0</v>
      </c>
      <c r="C619" s="184" t="s">
        <v>408</v>
      </c>
      <c r="D619" s="138">
        <v>30000.0</v>
      </c>
      <c r="E619" s="138"/>
    </row>
    <row r="620" ht="14.25" customHeight="1">
      <c r="A620" s="192"/>
      <c r="B620" s="15">
        <v>46011.0</v>
      </c>
      <c r="C620" s="184" t="s">
        <v>1184</v>
      </c>
      <c r="D620" s="138">
        <v>100000.0</v>
      </c>
      <c r="E620" s="138"/>
    </row>
    <row r="621" ht="14.25" customHeight="1">
      <c r="A621" s="192"/>
      <c r="B621" s="15">
        <v>46011.0</v>
      </c>
      <c r="C621" s="184" t="s">
        <v>27</v>
      </c>
      <c r="D621" s="138">
        <v>50000.0</v>
      </c>
      <c r="E621" s="138"/>
    </row>
    <row r="622" ht="14.25" customHeight="1">
      <c r="A622" s="192"/>
      <c r="B622" s="15">
        <v>46011.0</v>
      </c>
      <c r="C622" s="184" t="s">
        <v>13</v>
      </c>
      <c r="D622" s="138">
        <v>20002.0</v>
      </c>
      <c r="E622" s="138"/>
      <c r="F622" s="19" t="s">
        <v>9</v>
      </c>
    </row>
    <row r="623" ht="14.25" customHeight="1">
      <c r="A623" s="192"/>
      <c r="B623" s="15">
        <v>46011.0</v>
      </c>
      <c r="C623" s="184" t="s">
        <v>1092</v>
      </c>
      <c r="D623" s="138">
        <v>20000.0</v>
      </c>
      <c r="E623" s="138"/>
      <c r="F623" s="19" t="s">
        <v>9</v>
      </c>
    </row>
    <row r="624" ht="14.25" customHeight="1">
      <c r="A624" s="192"/>
      <c r="B624" s="15">
        <v>46011.0</v>
      </c>
      <c r="C624" s="184" t="s">
        <v>450</v>
      </c>
      <c r="D624" s="138">
        <v>100000.0</v>
      </c>
      <c r="E624" s="138"/>
    </row>
    <row r="625" ht="14.25" customHeight="1">
      <c r="A625" s="192"/>
      <c r="B625" s="15">
        <v>46011.0</v>
      </c>
      <c r="C625" s="184" t="s">
        <v>1386</v>
      </c>
      <c r="D625" s="138">
        <v>50000.0</v>
      </c>
      <c r="E625" s="138"/>
      <c r="F625" s="19" t="s">
        <v>1083</v>
      </c>
    </row>
    <row r="626" ht="14.25" customHeight="1">
      <c r="A626" s="192"/>
      <c r="B626" s="15">
        <v>46011.0</v>
      </c>
      <c r="C626" s="184" t="s">
        <v>1387</v>
      </c>
      <c r="D626" s="138"/>
      <c r="E626" s="138">
        <v>1275000.0</v>
      </c>
      <c r="F626" s="19" t="s">
        <v>289</v>
      </c>
    </row>
    <row r="627" ht="14.25" customHeight="1">
      <c r="A627" s="192"/>
      <c r="B627" s="15">
        <v>46011.0</v>
      </c>
      <c r="C627" s="184" t="s">
        <v>1388</v>
      </c>
      <c r="D627" s="138"/>
      <c r="E627" s="138">
        <v>1000000.0</v>
      </c>
      <c r="F627" s="19" t="s">
        <v>289</v>
      </c>
    </row>
    <row r="628" ht="14.25" customHeight="1">
      <c r="A628" s="192"/>
      <c r="B628" s="15">
        <v>46011.0</v>
      </c>
      <c r="C628" s="184" t="s">
        <v>1368</v>
      </c>
      <c r="D628" s="138"/>
      <c r="E628" s="138">
        <v>2819001.0</v>
      </c>
    </row>
    <row r="629" ht="14.25" customHeight="1">
      <c r="A629" s="192"/>
      <c r="B629" s="15">
        <v>46011.0</v>
      </c>
      <c r="C629" s="184" t="s">
        <v>1368</v>
      </c>
      <c r="D629" s="138"/>
      <c r="E629" s="138">
        <v>1676101.0</v>
      </c>
    </row>
    <row r="630" ht="14.25" customHeight="1">
      <c r="A630" s="192"/>
      <c r="B630" s="15">
        <v>46012.0</v>
      </c>
      <c r="C630" s="184" t="s">
        <v>94</v>
      </c>
      <c r="D630" s="138">
        <v>25000.0</v>
      </c>
      <c r="E630" s="138"/>
    </row>
    <row r="631" ht="14.25" customHeight="1">
      <c r="A631" s="192"/>
      <c r="B631" s="15">
        <v>46012.0</v>
      </c>
      <c r="C631" s="184" t="s">
        <v>464</v>
      </c>
      <c r="D631" s="138">
        <v>50000.0</v>
      </c>
      <c r="E631" s="138"/>
    </row>
    <row r="632" ht="14.25" customHeight="1">
      <c r="A632" s="192"/>
      <c r="B632" s="15">
        <v>46012.0</v>
      </c>
      <c r="C632" s="184" t="s">
        <v>408</v>
      </c>
      <c r="D632" s="138">
        <v>30000.0</v>
      </c>
      <c r="E632" s="138"/>
    </row>
    <row r="633" ht="14.25" customHeight="1">
      <c r="A633" s="192"/>
      <c r="B633" s="15">
        <v>46012.0</v>
      </c>
      <c r="C633" s="184" t="s">
        <v>1389</v>
      </c>
      <c r="D633" s="138">
        <v>100000.0</v>
      </c>
      <c r="E633" s="138"/>
    </row>
    <row r="634" ht="14.25" customHeight="1">
      <c r="A634" s="192"/>
      <c r="B634" s="15">
        <v>46012.0</v>
      </c>
      <c r="C634" s="184" t="s">
        <v>1355</v>
      </c>
      <c r="D634" s="138">
        <v>100000.0</v>
      </c>
      <c r="E634" s="138"/>
    </row>
    <row r="635" ht="14.25" customHeight="1">
      <c r="A635" s="192"/>
      <c r="B635" s="15">
        <v>46012.0</v>
      </c>
      <c r="C635" s="184" t="s">
        <v>1390</v>
      </c>
      <c r="D635" s="138">
        <v>50000.0</v>
      </c>
      <c r="E635" s="138"/>
    </row>
    <row r="636" ht="14.25" customHeight="1">
      <c r="A636" s="192"/>
      <c r="B636" s="15">
        <v>46012.0</v>
      </c>
      <c r="C636" s="184" t="s">
        <v>13</v>
      </c>
      <c r="D636" s="138">
        <v>20002.0</v>
      </c>
      <c r="E636" s="138"/>
      <c r="F636" s="19" t="s">
        <v>9</v>
      </c>
    </row>
    <row r="637" ht="14.25" customHeight="1">
      <c r="A637" s="192"/>
      <c r="B637" s="15">
        <v>46012.0</v>
      </c>
      <c r="C637" s="184" t="s">
        <v>1092</v>
      </c>
      <c r="D637" s="138">
        <v>20000.0</v>
      </c>
      <c r="E637" s="138"/>
      <c r="F637" s="19" t="s">
        <v>9</v>
      </c>
    </row>
    <row r="638" ht="14.25" customHeight="1">
      <c r="A638" s="192"/>
      <c r="B638" s="15">
        <v>46012.0</v>
      </c>
      <c r="C638" s="184" t="s">
        <v>848</v>
      </c>
      <c r="D638" s="138">
        <v>50000.0</v>
      </c>
      <c r="E638" s="138"/>
    </row>
    <row r="639" ht="14.25" customHeight="1">
      <c r="A639" s="192"/>
      <c r="B639" s="15">
        <v>46012.0</v>
      </c>
      <c r="C639" s="184" t="s">
        <v>27</v>
      </c>
      <c r="D639" s="138">
        <v>100000.0</v>
      </c>
      <c r="E639" s="138"/>
    </row>
    <row r="640" ht="14.25" customHeight="1">
      <c r="A640" s="192"/>
      <c r="B640" s="15">
        <v>46012.0</v>
      </c>
      <c r="C640" s="184" t="s">
        <v>225</v>
      </c>
      <c r="D640" s="138">
        <v>50000.0</v>
      </c>
      <c r="E640" s="138"/>
    </row>
    <row r="641" ht="14.25" customHeight="1">
      <c r="A641" s="192"/>
      <c r="B641" s="15">
        <v>46012.0</v>
      </c>
      <c r="C641" s="184" t="s">
        <v>355</v>
      </c>
      <c r="D641" s="138">
        <v>500122.0</v>
      </c>
      <c r="E641" s="138"/>
    </row>
    <row r="642" ht="14.25" customHeight="1">
      <c r="A642" s="192"/>
      <c r="B642" s="15">
        <v>46012.0</v>
      </c>
      <c r="C642" s="184" t="s">
        <v>782</v>
      </c>
      <c r="D642" s="138">
        <v>1000000.0</v>
      </c>
      <c r="E642" s="138"/>
      <c r="F642" s="19" t="s">
        <v>9</v>
      </c>
    </row>
    <row r="643" ht="14.25" customHeight="1">
      <c r="A643" s="192"/>
      <c r="B643" s="15">
        <v>46012.0</v>
      </c>
      <c r="C643" s="184" t="s">
        <v>510</v>
      </c>
      <c r="D643" s="138">
        <v>50000.0</v>
      </c>
      <c r="E643" s="138"/>
    </row>
    <row r="644" ht="14.25" customHeight="1">
      <c r="A644" s="192"/>
      <c r="B644" s="15">
        <v>46012.0</v>
      </c>
      <c r="C644" s="184" t="s">
        <v>374</v>
      </c>
      <c r="D644" s="138">
        <v>100000.0</v>
      </c>
      <c r="E644" s="138"/>
      <c r="F644" s="19" t="s">
        <v>9</v>
      </c>
    </row>
    <row r="645" ht="14.25" customHeight="1">
      <c r="A645" s="192"/>
      <c r="B645" s="15">
        <v>46012.0</v>
      </c>
      <c r="C645" s="184" t="s">
        <v>621</v>
      </c>
      <c r="D645" s="138">
        <v>1500000.0</v>
      </c>
      <c r="E645" s="138"/>
    </row>
    <row r="646" ht="14.25" customHeight="1">
      <c r="A646" s="192"/>
      <c r="B646" s="15">
        <v>46012.0</v>
      </c>
      <c r="C646" s="184" t="s">
        <v>1391</v>
      </c>
      <c r="D646" s="138">
        <v>500000.0</v>
      </c>
      <c r="E646" s="138"/>
      <c r="F646" s="19" t="s">
        <v>1083</v>
      </c>
    </row>
    <row r="647" ht="14.25" customHeight="1">
      <c r="A647" s="192"/>
      <c r="B647" s="15">
        <v>46012.0</v>
      </c>
      <c r="C647" s="184" t="s">
        <v>245</v>
      </c>
      <c r="D647" s="138">
        <v>100000.0</v>
      </c>
      <c r="E647" s="138"/>
    </row>
    <row r="648" ht="14.25" customHeight="1">
      <c r="A648" s="192"/>
      <c r="B648" s="15">
        <v>46012.0</v>
      </c>
      <c r="C648" s="184" t="s">
        <v>376</v>
      </c>
      <c r="D648" s="138">
        <v>50000.0</v>
      </c>
      <c r="E648" s="138"/>
      <c r="F648" s="19" t="s">
        <v>9</v>
      </c>
    </row>
    <row r="649" ht="14.25" customHeight="1">
      <c r="A649" s="192"/>
      <c r="B649" s="15">
        <v>46013.0</v>
      </c>
      <c r="C649" s="184" t="s">
        <v>1331</v>
      </c>
      <c r="D649" s="138">
        <v>500000.0</v>
      </c>
      <c r="E649" s="138"/>
      <c r="F649" s="19" t="s">
        <v>46</v>
      </c>
    </row>
    <row r="650" ht="14.25" customHeight="1">
      <c r="A650" s="192"/>
      <c r="B650" s="15">
        <v>46013.0</v>
      </c>
      <c r="C650" s="184" t="s">
        <v>64</v>
      </c>
      <c r="D650" s="138">
        <v>50000.0</v>
      </c>
      <c r="E650" s="138"/>
    </row>
    <row r="651" ht="14.25" customHeight="1">
      <c r="A651" s="192"/>
      <c r="B651" s="15">
        <v>46013.0</v>
      </c>
      <c r="C651" s="184" t="s">
        <v>127</v>
      </c>
      <c r="D651" s="138">
        <v>100000.0</v>
      </c>
      <c r="E651" s="138"/>
    </row>
    <row r="652" ht="14.25" customHeight="1">
      <c r="A652" s="192"/>
      <c r="B652" s="15">
        <v>46013.0</v>
      </c>
      <c r="C652" s="184" t="s">
        <v>567</v>
      </c>
      <c r="D652" s="138">
        <v>100000.0</v>
      </c>
      <c r="E652" s="138"/>
      <c r="F652" s="19" t="s">
        <v>60</v>
      </c>
    </row>
    <row r="653" ht="14.25" customHeight="1">
      <c r="A653" s="192"/>
      <c r="B653" s="15">
        <v>46013.0</v>
      </c>
      <c r="C653" s="184" t="s">
        <v>13</v>
      </c>
      <c r="D653" s="138">
        <v>20002.0</v>
      </c>
      <c r="E653" s="138"/>
      <c r="F653" s="19" t="s">
        <v>9</v>
      </c>
    </row>
    <row r="654" ht="14.25" customHeight="1">
      <c r="A654" s="192"/>
      <c r="B654" s="15">
        <v>46013.0</v>
      </c>
      <c r="C654" s="184" t="s">
        <v>1092</v>
      </c>
      <c r="D654" s="138">
        <v>20000.0</v>
      </c>
      <c r="E654" s="138"/>
      <c r="F654" s="19" t="s">
        <v>9</v>
      </c>
    </row>
    <row r="655" ht="14.25" customHeight="1">
      <c r="A655" s="192"/>
      <c r="B655" s="15">
        <v>46013.0</v>
      </c>
      <c r="C655" s="184" t="s">
        <v>391</v>
      </c>
      <c r="D655" s="138">
        <v>20000.0</v>
      </c>
      <c r="E655" s="138"/>
    </row>
    <row r="656" ht="14.25" customHeight="1">
      <c r="A656" s="192"/>
      <c r="B656" s="15">
        <v>46013.0</v>
      </c>
      <c r="C656" s="184" t="s">
        <v>408</v>
      </c>
      <c r="D656" s="138">
        <v>30000.0</v>
      </c>
      <c r="E656" s="138"/>
    </row>
    <row r="657" ht="14.25" customHeight="1">
      <c r="A657" s="192"/>
      <c r="B657" s="15">
        <v>46013.0</v>
      </c>
      <c r="C657" s="184" t="s">
        <v>209</v>
      </c>
      <c r="D657" s="138">
        <v>50000.0</v>
      </c>
      <c r="E657" s="138"/>
    </row>
    <row r="658" ht="14.25" customHeight="1">
      <c r="A658" s="192"/>
      <c r="B658" s="15">
        <v>46013.0</v>
      </c>
      <c r="C658" s="184" t="s">
        <v>49</v>
      </c>
      <c r="D658" s="138">
        <v>40000.0</v>
      </c>
      <c r="E658" s="138"/>
    </row>
    <row r="659" ht="14.25" customHeight="1">
      <c r="A659" s="192"/>
      <c r="B659" s="15">
        <v>46013.0</v>
      </c>
      <c r="C659" s="184" t="s">
        <v>27</v>
      </c>
      <c r="D659" s="138">
        <v>50000.0</v>
      </c>
      <c r="E659" s="138"/>
    </row>
    <row r="660" ht="14.25" customHeight="1">
      <c r="A660" s="192"/>
      <c r="B660" s="15">
        <v>46013.0</v>
      </c>
      <c r="C660" s="184" t="s">
        <v>162</v>
      </c>
      <c r="D660" s="138">
        <v>50000.0</v>
      </c>
      <c r="E660" s="138"/>
    </row>
    <row r="661" ht="14.25" customHeight="1">
      <c r="A661" s="192"/>
      <c r="B661" s="15">
        <v>46013.0</v>
      </c>
      <c r="C661" s="184" t="s">
        <v>144</v>
      </c>
      <c r="D661" s="138">
        <v>300000.0</v>
      </c>
      <c r="E661" s="138"/>
      <c r="F661" s="19" t="s">
        <v>1083</v>
      </c>
    </row>
    <row r="662" ht="14.25" customHeight="1">
      <c r="A662" s="192"/>
      <c r="B662" s="15">
        <v>46013.0</v>
      </c>
      <c r="C662" s="184" t="s">
        <v>1392</v>
      </c>
      <c r="D662" s="138">
        <v>1000000.0</v>
      </c>
      <c r="E662" s="138"/>
    </row>
    <row r="663" ht="14.25" customHeight="1">
      <c r="A663" s="192"/>
      <c r="B663" s="15">
        <v>46013.0</v>
      </c>
      <c r="C663" s="184" t="s">
        <v>704</v>
      </c>
      <c r="D663" s="138">
        <v>200000.0</v>
      </c>
      <c r="E663" s="138"/>
    </row>
    <row r="664" ht="14.25" customHeight="1">
      <c r="A664" s="192"/>
      <c r="B664" s="15">
        <v>46014.0</v>
      </c>
      <c r="C664" s="184" t="s">
        <v>255</v>
      </c>
      <c r="D664" s="138">
        <v>10000.0</v>
      </c>
      <c r="E664" s="138"/>
    </row>
    <row r="665" ht="14.25" customHeight="1">
      <c r="A665" s="192"/>
      <c r="B665" s="15">
        <v>46014.0</v>
      </c>
      <c r="C665" s="184" t="s">
        <v>854</v>
      </c>
      <c r="D665" s="138">
        <v>100000.0</v>
      </c>
      <c r="E665" s="138"/>
    </row>
    <row r="666" ht="14.25" customHeight="1">
      <c r="A666" s="192"/>
      <c r="B666" s="15">
        <v>46014.0</v>
      </c>
      <c r="C666" s="184" t="s">
        <v>190</v>
      </c>
      <c r="D666" s="138">
        <v>200000.0</v>
      </c>
      <c r="E666" s="138"/>
      <c r="F666" s="19" t="s">
        <v>9</v>
      </c>
    </row>
    <row r="667" ht="14.25" customHeight="1">
      <c r="A667" s="192"/>
      <c r="B667" s="15">
        <v>46014.0</v>
      </c>
      <c r="C667" s="184" t="s">
        <v>13</v>
      </c>
      <c r="D667" s="138">
        <v>20002.0</v>
      </c>
      <c r="E667" s="138"/>
      <c r="F667" s="19" t="s">
        <v>9</v>
      </c>
    </row>
    <row r="668" ht="14.25" customHeight="1">
      <c r="A668" s="192"/>
      <c r="B668" s="15">
        <v>46014.0</v>
      </c>
      <c r="C668" s="184" t="s">
        <v>1092</v>
      </c>
      <c r="D668" s="138">
        <v>20000.0</v>
      </c>
      <c r="E668" s="138"/>
      <c r="F668" s="19" t="s">
        <v>9</v>
      </c>
    </row>
    <row r="669" ht="14.25" customHeight="1">
      <c r="A669" s="192"/>
      <c r="B669" s="15">
        <v>46014.0</v>
      </c>
      <c r="C669" s="184" t="s">
        <v>27</v>
      </c>
      <c r="D669" s="138">
        <v>50000.0</v>
      </c>
      <c r="E669" s="138"/>
    </row>
    <row r="670" ht="14.25" customHeight="1">
      <c r="A670" s="192"/>
      <c r="B670" s="15">
        <v>46014.0</v>
      </c>
      <c r="C670" s="184" t="s">
        <v>368</v>
      </c>
      <c r="D670" s="138">
        <v>100000.0</v>
      </c>
      <c r="E670" s="138"/>
      <c r="F670" s="19" t="s">
        <v>9</v>
      </c>
    </row>
    <row r="671" ht="14.25" customHeight="1">
      <c r="A671" s="192"/>
      <c r="B671" s="15">
        <v>46014.0</v>
      </c>
      <c r="C671" s="184" t="s">
        <v>408</v>
      </c>
      <c r="D671" s="138">
        <v>35000.0</v>
      </c>
      <c r="E671" s="138"/>
    </row>
    <row r="672" ht="14.25" customHeight="1">
      <c r="A672" s="192"/>
      <c r="B672" s="15">
        <v>46014.0</v>
      </c>
      <c r="C672" s="184" t="s">
        <v>138</v>
      </c>
      <c r="D672" s="138">
        <v>200000.0</v>
      </c>
      <c r="E672" s="138"/>
    </row>
    <row r="673" ht="14.25" customHeight="1">
      <c r="A673" s="192"/>
      <c r="B673" s="15">
        <v>46014.0</v>
      </c>
      <c r="C673" s="184" t="s">
        <v>15</v>
      </c>
      <c r="D673" s="138">
        <v>990000.0</v>
      </c>
      <c r="E673" s="138"/>
    </row>
    <row r="674" ht="14.25" customHeight="1">
      <c r="A674" s="192"/>
      <c r="B674" s="15">
        <v>46014.0</v>
      </c>
      <c r="C674" s="184" t="s">
        <v>391</v>
      </c>
      <c r="D674" s="138">
        <v>20000.0</v>
      </c>
      <c r="E674" s="138"/>
    </row>
    <row r="675" ht="14.25" customHeight="1">
      <c r="A675" s="192"/>
      <c r="B675" s="15">
        <v>46014.0</v>
      </c>
      <c r="C675" s="184" t="s">
        <v>1393</v>
      </c>
      <c r="D675" s="138">
        <v>150000.0</v>
      </c>
      <c r="E675" s="138"/>
    </row>
    <row r="676" ht="14.25" customHeight="1">
      <c r="A676" s="192"/>
      <c r="B676" s="15">
        <v>46014.0</v>
      </c>
      <c r="C676" s="184" t="s">
        <v>1394</v>
      </c>
      <c r="D676" s="138">
        <v>250000.0</v>
      </c>
      <c r="E676" s="138"/>
    </row>
    <row r="677" ht="14.25" customHeight="1">
      <c r="A677" s="192"/>
      <c r="B677" s="15">
        <v>46014.0</v>
      </c>
      <c r="C677" s="184" t="s">
        <v>146</v>
      </c>
      <c r="D677" s="138">
        <v>300505.0</v>
      </c>
      <c r="E677" s="138"/>
    </row>
    <row r="678" ht="14.25" customHeight="1">
      <c r="A678" s="192"/>
      <c r="B678" s="15">
        <v>46014.0</v>
      </c>
      <c r="C678" s="184" t="s">
        <v>273</v>
      </c>
      <c r="D678" s="138">
        <v>500000.0</v>
      </c>
      <c r="E678" s="138"/>
    </row>
    <row r="679" ht="14.25" customHeight="1">
      <c r="A679" s="192"/>
      <c r="B679" s="15">
        <v>46014.0</v>
      </c>
      <c r="C679" s="184" t="s">
        <v>187</v>
      </c>
      <c r="D679" s="138">
        <v>149505.0</v>
      </c>
      <c r="E679" s="138"/>
      <c r="F679" s="19" t="s">
        <v>1083</v>
      </c>
    </row>
    <row r="680" ht="14.25" customHeight="1">
      <c r="A680" s="192"/>
      <c r="B680" s="15">
        <v>46014.0</v>
      </c>
      <c r="C680" s="184" t="s">
        <v>204</v>
      </c>
      <c r="D680" s="138">
        <v>300000.0</v>
      </c>
      <c r="E680" s="138"/>
      <c r="F680" s="19" t="s">
        <v>9</v>
      </c>
    </row>
    <row r="681" ht="14.25" customHeight="1">
      <c r="A681" s="192"/>
      <c r="B681" s="15">
        <v>46014.0</v>
      </c>
      <c r="C681" s="184" t="s">
        <v>1395</v>
      </c>
      <c r="D681" s="138">
        <v>300000.0</v>
      </c>
      <c r="E681" s="138"/>
    </row>
    <row r="682" ht="14.25" customHeight="1">
      <c r="A682" s="192"/>
      <c r="B682" s="15">
        <v>46014.0</v>
      </c>
      <c r="C682" s="184" t="s">
        <v>172</v>
      </c>
      <c r="D682" s="138">
        <v>120000.0</v>
      </c>
      <c r="E682" s="138"/>
      <c r="F682" s="19" t="s">
        <v>9</v>
      </c>
    </row>
    <row r="683" ht="14.25" customHeight="1">
      <c r="A683" s="192"/>
      <c r="B683" s="15">
        <v>46014.0</v>
      </c>
      <c r="C683" s="184" t="s">
        <v>408</v>
      </c>
      <c r="D683" s="138">
        <v>140000.0</v>
      </c>
      <c r="E683" s="138"/>
    </row>
    <row r="684" ht="14.25" customHeight="1">
      <c r="A684" s="192"/>
      <c r="B684" s="15">
        <v>46015.0</v>
      </c>
      <c r="C684" s="184" t="s">
        <v>266</v>
      </c>
      <c r="D684" s="138">
        <v>114285.0</v>
      </c>
      <c r="E684" s="138"/>
    </row>
    <row r="685" ht="14.25" customHeight="1">
      <c r="A685" s="192"/>
      <c r="B685" s="15">
        <v>46015.0</v>
      </c>
      <c r="C685" s="184" t="s">
        <v>13</v>
      </c>
      <c r="D685" s="138">
        <v>20002.0</v>
      </c>
      <c r="E685" s="138"/>
      <c r="F685" s="19" t="s">
        <v>9</v>
      </c>
    </row>
    <row r="686" ht="14.25" customHeight="1">
      <c r="A686" s="192"/>
      <c r="B686" s="15">
        <v>46015.0</v>
      </c>
      <c r="C686" s="184" t="s">
        <v>1092</v>
      </c>
      <c r="D686" s="138">
        <v>20000.0</v>
      </c>
      <c r="E686" s="138"/>
      <c r="F686" s="19" t="s">
        <v>9</v>
      </c>
    </row>
    <row r="687" ht="14.25" customHeight="1">
      <c r="A687" s="192"/>
      <c r="B687" s="15">
        <v>46015.0</v>
      </c>
      <c r="C687" s="184" t="s">
        <v>27</v>
      </c>
      <c r="D687" s="138">
        <v>50000.0</v>
      </c>
      <c r="E687" s="138"/>
    </row>
    <row r="688" ht="14.25" customHeight="1">
      <c r="A688" s="192"/>
      <c r="B688" s="15">
        <v>46015.0</v>
      </c>
      <c r="C688" s="184" t="s">
        <v>408</v>
      </c>
      <c r="D688" s="138">
        <v>28000.0</v>
      </c>
      <c r="E688" s="138"/>
    </row>
    <row r="689" ht="14.25" customHeight="1">
      <c r="A689" s="192"/>
      <c r="B689" s="15">
        <v>46015.0</v>
      </c>
      <c r="C689" s="184" t="s">
        <v>251</v>
      </c>
      <c r="D689" s="138">
        <v>2000000.0</v>
      </c>
      <c r="E689" s="138"/>
      <c r="F689" s="19" t="s">
        <v>9</v>
      </c>
    </row>
    <row r="690" ht="14.25" customHeight="1">
      <c r="A690" s="192"/>
      <c r="B690" s="15">
        <v>46015.0</v>
      </c>
      <c r="C690" s="184" t="s">
        <v>391</v>
      </c>
      <c r="D690" s="138">
        <v>20000.0</v>
      </c>
      <c r="E690" s="138"/>
    </row>
    <row r="691" ht="14.25" customHeight="1">
      <c r="A691" s="192"/>
      <c r="B691" s="15">
        <v>46015.0</v>
      </c>
      <c r="C691" s="184" t="s">
        <v>274</v>
      </c>
      <c r="D691" s="138">
        <v>100000.0</v>
      </c>
      <c r="E691" s="138"/>
      <c r="F691" s="19" t="s">
        <v>9</v>
      </c>
    </row>
    <row r="692" ht="14.25" customHeight="1">
      <c r="A692" s="192"/>
      <c r="B692" s="15">
        <v>46016.0</v>
      </c>
      <c r="C692" s="184" t="s">
        <v>1358</v>
      </c>
      <c r="D692" s="138">
        <v>20000.0</v>
      </c>
      <c r="E692" s="138"/>
    </row>
    <row r="693" ht="14.25" customHeight="1">
      <c r="A693" s="192"/>
      <c r="B693" s="15">
        <v>46016.0</v>
      </c>
      <c r="C693" s="184" t="s">
        <v>47</v>
      </c>
      <c r="D693" s="138">
        <v>500000.0</v>
      </c>
      <c r="E693" s="138"/>
      <c r="F693" s="19" t="s">
        <v>9</v>
      </c>
    </row>
    <row r="694" ht="14.25" customHeight="1">
      <c r="A694" s="192"/>
      <c r="B694" s="15">
        <v>46016.0</v>
      </c>
      <c r="C694" s="184" t="s">
        <v>1355</v>
      </c>
      <c r="D694" s="138">
        <v>100000.0</v>
      </c>
      <c r="E694" s="138"/>
    </row>
    <row r="695" ht="14.25" customHeight="1">
      <c r="A695" s="192"/>
      <c r="B695" s="15">
        <v>46016.0</v>
      </c>
      <c r="C695" s="184" t="s">
        <v>260</v>
      </c>
      <c r="D695" s="138">
        <v>200000.0</v>
      </c>
      <c r="E695" s="138"/>
    </row>
    <row r="696" ht="14.25" customHeight="1">
      <c r="A696" s="192"/>
      <c r="B696" s="15">
        <v>46016.0</v>
      </c>
      <c r="C696" s="184" t="s">
        <v>510</v>
      </c>
      <c r="D696" s="138">
        <v>50000.0</v>
      </c>
      <c r="E696" s="138"/>
    </row>
    <row r="697" ht="14.25" customHeight="1">
      <c r="A697" s="192"/>
      <c r="B697" s="15">
        <v>46016.0</v>
      </c>
      <c r="C697" s="184" t="s">
        <v>14</v>
      </c>
      <c r="D697" s="138">
        <v>30000.0</v>
      </c>
      <c r="E697" s="138"/>
    </row>
    <row r="698" ht="14.25" customHeight="1">
      <c r="A698" s="192"/>
      <c r="B698" s="15">
        <v>46017.0</v>
      </c>
      <c r="C698" s="184" t="s">
        <v>13</v>
      </c>
      <c r="D698" s="138">
        <v>20002.0</v>
      </c>
      <c r="E698" s="138"/>
      <c r="F698" s="19" t="s">
        <v>9</v>
      </c>
    </row>
    <row r="699" ht="14.25" customHeight="1">
      <c r="A699" s="192"/>
      <c r="B699" s="15">
        <v>46017.0</v>
      </c>
      <c r="C699" s="184" t="s">
        <v>1092</v>
      </c>
      <c r="D699" s="138">
        <v>20000.0</v>
      </c>
      <c r="E699" s="138"/>
      <c r="F699" s="19" t="s">
        <v>9</v>
      </c>
    </row>
    <row r="700" ht="14.25" customHeight="1">
      <c r="A700" s="192"/>
      <c r="B700" s="15">
        <v>46017.0</v>
      </c>
      <c r="C700" s="184" t="s">
        <v>339</v>
      </c>
      <c r="D700" s="138">
        <v>200000.0</v>
      </c>
      <c r="E700" s="138"/>
    </row>
    <row r="701" ht="14.25" customHeight="1">
      <c r="A701" s="192"/>
      <c r="B701" s="15">
        <v>46017.0</v>
      </c>
      <c r="C701" s="184" t="s">
        <v>175</v>
      </c>
      <c r="D701" s="138">
        <v>50000.0</v>
      </c>
      <c r="E701" s="138"/>
    </row>
    <row r="702" ht="14.25" customHeight="1">
      <c r="A702" s="192"/>
      <c r="B702" s="15">
        <v>46017.0</v>
      </c>
      <c r="C702" s="184" t="s">
        <v>1084</v>
      </c>
      <c r="D702" s="138">
        <v>100000.0</v>
      </c>
      <c r="E702" s="138"/>
    </row>
    <row r="703" ht="14.25" customHeight="1">
      <c r="A703" s="192"/>
      <c r="B703" s="15">
        <v>46017.0</v>
      </c>
      <c r="C703" s="184" t="s">
        <v>13</v>
      </c>
      <c r="D703" s="138">
        <v>20002.0</v>
      </c>
      <c r="E703" s="138"/>
      <c r="F703" s="19" t="s">
        <v>9</v>
      </c>
    </row>
    <row r="704" ht="14.25" customHeight="1">
      <c r="A704" s="192"/>
      <c r="B704" s="15">
        <v>46017.0</v>
      </c>
      <c r="C704" s="184" t="s">
        <v>1092</v>
      </c>
      <c r="D704" s="138">
        <v>20000.0</v>
      </c>
      <c r="E704" s="138"/>
      <c r="F704" s="19" t="s">
        <v>9</v>
      </c>
    </row>
    <row r="705" ht="14.25" customHeight="1">
      <c r="A705" s="192"/>
      <c r="B705" s="15">
        <v>46017.0</v>
      </c>
      <c r="C705" s="184" t="s">
        <v>408</v>
      </c>
      <c r="D705" s="138">
        <v>35000.0</v>
      </c>
      <c r="E705" s="138"/>
    </row>
    <row r="706" ht="14.25" customHeight="1">
      <c r="A706" s="192"/>
      <c r="B706" s="15">
        <v>46017.0</v>
      </c>
      <c r="C706" s="184" t="s">
        <v>714</v>
      </c>
      <c r="D706" s="138">
        <v>500000.0</v>
      </c>
      <c r="E706" s="138"/>
    </row>
    <row r="707" ht="14.25" customHeight="1">
      <c r="A707" s="192"/>
      <c r="B707" s="15">
        <v>46017.0</v>
      </c>
      <c r="C707" s="184" t="s">
        <v>27</v>
      </c>
      <c r="D707" s="138">
        <v>50000.0</v>
      </c>
      <c r="E707" s="138"/>
    </row>
    <row r="708" ht="14.25" customHeight="1">
      <c r="A708" s="192"/>
      <c r="B708" s="15">
        <v>46017.0</v>
      </c>
      <c r="C708" s="184" t="s">
        <v>8</v>
      </c>
      <c r="D708" s="138">
        <v>200000.0</v>
      </c>
      <c r="E708" s="138"/>
      <c r="F708" s="19" t="s">
        <v>9</v>
      </c>
    </row>
    <row r="709" ht="14.25" customHeight="1">
      <c r="A709" s="192"/>
      <c r="B709" s="15">
        <v>46017.0</v>
      </c>
      <c r="C709" s="184" t="s">
        <v>1331</v>
      </c>
      <c r="D709" s="138">
        <v>500000.0</v>
      </c>
      <c r="E709" s="138"/>
      <c r="F709" s="19" t="s">
        <v>46</v>
      </c>
    </row>
    <row r="710" ht="14.25" customHeight="1">
      <c r="A710" s="192"/>
      <c r="B710" s="15">
        <v>46017.0</v>
      </c>
      <c r="C710" s="184" t="s">
        <v>1076</v>
      </c>
      <c r="D710" s="138">
        <v>100000.0</v>
      </c>
      <c r="E710" s="138"/>
    </row>
    <row r="711" ht="14.25" customHeight="1">
      <c r="A711" s="192"/>
      <c r="B711" s="15">
        <v>46017.0</v>
      </c>
      <c r="C711" s="184" t="s">
        <v>58</v>
      </c>
      <c r="D711" s="138">
        <v>159552.0</v>
      </c>
      <c r="E711" s="138"/>
    </row>
    <row r="712" ht="14.25" customHeight="1">
      <c r="A712" s="192"/>
      <c r="B712" s="15">
        <v>46017.0</v>
      </c>
      <c r="C712" s="184" t="s">
        <v>103</v>
      </c>
      <c r="D712" s="138">
        <v>400000.0</v>
      </c>
      <c r="E712" s="138"/>
    </row>
    <row r="713" ht="14.25" customHeight="1">
      <c r="A713" s="192"/>
      <c r="B713" s="15">
        <v>46017.0</v>
      </c>
      <c r="C713" s="184" t="s">
        <v>10</v>
      </c>
      <c r="D713" s="138">
        <v>80000.0</v>
      </c>
      <c r="E713" s="138"/>
    </row>
    <row r="714" ht="14.25" customHeight="1">
      <c r="A714" s="192"/>
      <c r="B714" s="15">
        <v>46018.0</v>
      </c>
      <c r="C714" s="184" t="s">
        <v>13</v>
      </c>
      <c r="D714" s="138">
        <v>20002.0</v>
      </c>
      <c r="E714" s="138"/>
      <c r="F714" s="19" t="s">
        <v>9</v>
      </c>
    </row>
    <row r="715" ht="14.25" customHeight="1">
      <c r="A715" s="192"/>
      <c r="B715" s="15">
        <v>46018.0</v>
      </c>
      <c r="C715" s="184" t="s">
        <v>1092</v>
      </c>
      <c r="D715" s="138">
        <v>20000.0</v>
      </c>
      <c r="E715" s="138"/>
      <c r="F715" s="19" t="s">
        <v>9</v>
      </c>
    </row>
    <row r="716" ht="14.25" customHeight="1">
      <c r="A716" s="192"/>
      <c r="B716" s="15">
        <v>46018.0</v>
      </c>
      <c r="C716" s="184" t="s">
        <v>272</v>
      </c>
      <c r="D716" s="138">
        <v>50000.0</v>
      </c>
      <c r="E716" s="138"/>
    </row>
    <row r="717" ht="14.25" customHeight="1">
      <c r="A717" s="192"/>
      <c r="B717" s="15">
        <v>46018.0</v>
      </c>
      <c r="C717" s="184" t="s">
        <v>187</v>
      </c>
      <c r="D717" s="138">
        <v>500000.0</v>
      </c>
      <c r="E717" s="138"/>
    </row>
    <row r="718" ht="14.25" customHeight="1">
      <c r="A718" s="192"/>
      <c r="B718" s="15">
        <v>46018.0</v>
      </c>
      <c r="C718" s="184" t="s">
        <v>322</v>
      </c>
      <c r="D718" s="138">
        <v>500000.0</v>
      </c>
      <c r="E718" s="138"/>
      <c r="F718" s="19" t="s">
        <v>9</v>
      </c>
    </row>
    <row r="719" ht="14.25" customHeight="1">
      <c r="A719" s="192"/>
      <c r="B719" s="15">
        <v>46018.0</v>
      </c>
      <c r="C719" s="184" t="s">
        <v>408</v>
      </c>
      <c r="D719" s="138">
        <v>35000.0</v>
      </c>
      <c r="E719" s="138"/>
    </row>
    <row r="720" ht="14.25" customHeight="1">
      <c r="A720" s="192"/>
      <c r="B720" s="15">
        <v>46018.0</v>
      </c>
      <c r="C720" s="184" t="s">
        <v>671</v>
      </c>
      <c r="D720" s="138">
        <v>5000000.0</v>
      </c>
      <c r="E720" s="138"/>
    </row>
    <row r="721" ht="14.25" customHeight="1">
      <c r="A721" s="192"/>
      <c r="B721" s="15">
        <v>46018.0</v>
      </c>
      <c r="C721" s="184" t="s">
        <v>57</v>
      </c>
      <c r="D721" s="138">
        <v>200000.0</v>
      </c>
      <c r="E721" s="138"/>
    </row>
    <row r="722" ht="14.25" customHeight="1">
      <c r="A722" s="192"/>
      <c r="B722" s="15">
        <v>46018.0</v>
      </c>
      <c r="C722" s="184" t="s">
        <v>483</v>
      </c>
      <c r="D722" s="138">
        <v>500000.0</v>
      </c>
      <c r="E722" s="138"/>
    </row>
    <row r="723" ht="14.25" customHeight="1">
      <c r="A723" s="192"/>
      <c r="B723" s="15">
        <v>46018.0</v>
      </c>
      <c r="C723" s="184" t="s">
        <v>115</v>
      </c>
      <c r="D723" s="138">
        <v>100000.0</v>
      </c>
      <c r="E723" s="138"/>
    </row>
    <row r="724" ht="14.25" customHeight="1">
      <c r="A724" s="192"/>
      <c r="B724" s="15">
        <v>46018.0</v>
      </c>
      <c r="C724" s="184" t="s">
        <v>1396</v>
      </c>
      <c r="D724" s="138"/>
      <c r="E724" s="138">
        <v>1.35E7</v>
      </c>
      <c r="F724" s="19" t="s">
        <v>194</v>
      </c>
    </row>
    <row r="725" ht="14.25" customHeight="1">
      <c r="A725" s="192"/>
      <c r="B725" s="15">
        <v>46018.0</v>
      </c>
      <c r="C725" s="184" t="s">
        <v>1167</v>
      </c>
      <c r="D725" s="138">
        <v>200000.0</v>
      </c>
      <c r="E725" s="138"/>
      <c r="F725" s="19" t="s">
        <v>9</v>
      </c>
    </row>
    <row r="726" ht="14.25" customHeight="1">
      <c r="A726" s="192"/>
      <c r="B726" s="15">
        <v>46019.0</v>
      </c>
      <c r="C726" s="184" t="s">
        <v>262</v>
      </c>
      <c r="D726" s="138">
        <v>150000.0</v>
      </c>
      <c r="E726" s="138"/>
    </row>
    <row r="727" ht="14.25" customHeight="1">
      <c r="A727" s="192"/>
      <c r="B727" s="15">
        <v>46019.0</v>
      </c>
      <c r="C727" s="184" t="s">
        <v>1397</v>
      </c>
      <c r="D727" s="138">
        <v>50000.0</v>
      </c>
      <c r="E727" s="138"/>
      <c r="F727" s="19" t="s">
        <v>9</v>
      </c>
    </row>
    <row r="728" ht="14.25" customHeight="1">
      <c r="A728" s="192"/>
      <c r="B728" s="15">
        <v>46019.0</v>
      </c>
      <c r="C728" s="184" t="s">
        <v>13</v>
      </c>
      <c r="D728" s="138">
        <v>20002.0</v>
      </c>
      <c r="E728" s="138"/>
      <c r="F728" s="19" t="s">
        <v>9</v>
      </c>
    </row>
    <row r="729" ht="14.25" customHeight="1">
      <c r="A729" s="192"/>
      <c r="B729" s="15">
        <v>46019.0</v>
      </c>
      <c r="C729" s="184" t="s">
        <v>1092</v>
      </c>
      <c r="D729" s="138">
        <v>20000.0</v>
      </c>
      <c r="E729" s="138"/>
      <c r="F729" s="19" t="s">
        <v>9</v>
      </c>
    </row>
    <row r="730" ht="14.25" customHeight="1">
      <c r="A730" s="192"/>
      <c r="B730" s="15">
        <v>46019.0</v>
      </c>
      <c r="C730" s="184" t="s">
        <v>27</v>
      </c>
      <c r="D730" s="138">
        <v>100000.0</v>
      </c>
      <c r="E730" s="138"/>
    </row>
    <row r="731" ht="14.25" customHeight="1">
      <c r="A731" s="192"/>
      <c r="B731" s="15">
        <v>46019.0</v>
      </c>
      <c r="C731" s="184" t="s">
        <v>94</v>
      </c>
      <c r="D731" s="138">
        <v>25000.0</v>
      </c>
      <c r="E731" s="138"/>
    </row>
    <row r="732" ht="14.25" customHeight="1">
      <c r="A732" s="192"/>
      <c r="B732" s="15">
        <v>46019.0</v>
      </c>
      <c r="C732" s="184" t="s">
        <v>408</v>
      </c>
      <c r="D732" s="138">
        <v>35000.0</v>
      </c>
      <c r="E732" s="138"/>
    </row>
    <row r="733" ht="14.25" customHeight="1">
      <c r="A733" s="192"/>
      <c r="B733" s="15">
        <v>46019.0</v>
      </c>
      <c r="C733" s="184" t="s">
        <v>14</v>
      </c>
      <c r="D733" s="138">
        <v>30000.0</v>
      </c>
      <c r="E733" s="138"/>
    </row>
    <row r="734" ht="14.25" customHeight="1">
      <c r="A734" s="192"/>
      <c r="B734" s="15">
        <v>46019.0</v>
      </c>
      <c r="C734" s="184" t="s">
        <v>464</v>
      </c>
      <c r="D734" s="138">
        <v>50000.0</v>
      </c>
      <c r="E734" s="138"/>
    </row>
    <row r="735" ht="14.25" customHeight="1">
      <c r="A735" s="192"/>
      <c r="B735" s="15">
        <v>46019.0</v>
      </c>
      <c r="C735" s="184" t="s">
        <v>187</v>
      </c>
      <c r="D735" s="138">
        <v>3000000.0</v>
      </c>
      <c r="E735" s="138"/>
    </row>
    <row r="736" ht="14.25" customHeight="1">
      <c r="A736" s="192"/>
      <c r="B736" s="15">
        <v>46019.0</v>
      </c>
      <c r="C736" s="184" t="s">
        <v>187</v>
      </c>
      <c r="D736" s="138">
        <v>545831.0</v>
      </c>
      <c r="E736" s="138"/>
    </row>
    <row r="737" ht="14.25" customHeight="1">
      <c r="A737" s="192"/>
      <c r="B737" s="15">
        <v>46019.0</v>
      </c>
      <c r="C737" s="184" t="s">
        <v>621</v>
      </c>
      <c r="D737" s="138">
        <v>1500000.0</v>
      </c>
      <c r="E737" s="138"/>
    </row>
    <row r="738" ht="14.25" customHeight="1">
      <c r="A738" s="192"/>
      <c r="B738" s="15">
        <v>46019.0</v>
      </c>
      <c r="C738" s="184" t="s">
        <v>782</v>
      </c>
      <c r="D738" s="138">
        <v>1000000.0</v>
      </c>
      <c r="E738" s="138"/>
      <c r="F738" s="19" t="s">
        <v>9</v>
      </c>
    </row>
    <row r="739" ht="14.25" customHeight="1">
      <c r="A739" s="192"/>
      <c r="B739" s="15">
        <v>46019.0</v>
      </c>
      <c r="C739" s="184" t="s">
        <v>1398</v>
      </c>
      <c r="D739" s="138">
        <v>100000.0</v>
      </c>
      <c r="E739" s="138"/>
    </row>
    <row r="740" ht="14.25" customHeight="1">
      <c r="A740" s="192"/>
      <c r="B740" s="15">
        <v>46019.0</v>
      </c>
      <c r="C740" s="184" t="s">
        <v>64</v>
      </c>
      <c r="D740" s="138">
        <v>50000.0</v>
      </c>
      <c r="E740" s="138"/>
    </row>
    <row r="741" ht="14.25" customHeight="1">
      <c r="A741" s="192"/>
      <c r="B741" s="15">
        <v>46019.0</v>
      </c>
      <c r="C741" s="184" t="s">
        <v>670</v>
      </c>
      <c r="D741" s="138">
        <v>300000.0</v>
      </c>
      <c r="E741" s="138"/>
    </row>
    <row r="742" ht="14.25" customHeight="1">
      <c r="A742" s="192"/>
      <c r="B742" s="15">
        <v>46019.0</v>
      </c>
      <c r="C742" s="184" t="s">
        <v>901</v>
      </c>
      <c r="D742" s="138">
        <v>25000.0</v>
      </c>
      <c r="E742" s="138"/>
    </row>
    <row r="743" ht="14.25" customHeight="1">
      <c r="A743" s="192"/>
      <c r="B743" s="15">
        <v>46019.0</v>
      </c>
      <c r="C743" s="184" t="s">
        <v>567</v>
      </c>
      <c r="D743" s="138">
        <v>100000.0</v>
      </c>
      <c r="E743" s="138"/>
      <c r="F743" s="19" t="s">
        <v>60</v>
      </c>
    </row>
    <row r="744" ht="14.25" customHeight="1">
      <c r="A744" s="192"/>
      <c r="B744" s="15">
        <v>46019.0</v>
      </c>
      <c r="C744" s="184" t="s">
        <v>1399</v>
      </c>
      <c r="D744" s="138">
        <v>200000.0</v>
      </c>
      <c r="E744" s="138"/>
    </row>
    <row r="745" ht="14.25" customHeight="1">
      <c r="A745" s="192"/>
      <c r="B745" s="15">
        <v>46020.0</v>
      </c>
      <c r="C745" s="184" t="s">
        <v>657</v>
      </c>
      <c r="D745" s="138">
        <v>100000.0</v>
      </c>
      <c r="E745" s="138"/>
    </row>
    <row r="746" ht="14.25" customHeight="1">
      <c r="A746" s="192"/>
      <c r="B746" s="15">
        <v>46020.0</v>
      </c>
      <c r="C746" s="184" t="s">
        <v>49</v>
      </c>
      <c r="D746" s="138">
        <v>40000.0</v>
      </c>
      <c r="E746" s="138"/>
    </row>
    <row r="747" ht="14.25" customHeight="1">
      <c r="A747" s="192"/>
      <c r="B747" s="15">
        <v>46020.0</v>
      </c>
      <c r="C747" s="184" t="s">
        <v>1400</v>
      </c>
      <c r="D747" s="138">
        <v>100000.0</v>
      </c>
      <c r="E747" s="138"/>
    </row>
    <row r="748" ht="14.25" customHeight="1">
      <c r="A748" s="192"/>
      <c r="B748" s="15">
        <v>46020.0</v>
      </c>
      <c r="C748" s="184" t="s">
        <v>111</v>
      </c>
      <c r="D748" s="138">
        <v>50000.0</v>
      </c>
      <c r="E748" s="138"/>
    </row>
    <row r="749" ht="14.25" customHeight="1">
      <c r="A749" s="192"/>
      <c r="B749" s="15">
        <v>46020.0</v>
      </c>
      <c r="C749" s="184" t="s">
        <v>13</v>
      </c>
      <c r="D749" s="138">
        <v>20002.0</v>
      </c>
      <c r="E749" s="138"/>
      <c r="F749" s="19" t="s">
        <v>9</v>
      </c>
    </row>
    <row r="750" ht="14.25" customHeight="1">
      <c r="A750" s="192"/>
      <c r="B750" s="15">
        <v>46020.0</v>
      </c>
      <c r="C750" s="184" t="s">
        <v>1092</v>
      </c>
      <c r="D750" s="138">
        <v>20000.0</v>
      </c>
      <c r="E750" s="138"/>
      <c r="F750" s="19" t="s">
        <v>9</v>
      </c>
    </row>
    <row r="751" ht="14.25" customHeight="1">
      <c r="A751" s="192"/>
      <c r="B751" s="15">
        <v>46020.0</v>
      </c>
      <c r="C751" s="184" t="s">
        <v>391</v>
      </c>
      <c r="D751" s="138">
        <v>20000.0</v>
      </c>
      <c r="E751" s="138"/>
    </row>
    <row r="752" ht="14.25" customHeight="1">
      <c r="A752" s="192"/>
      <c r="B752" s="15">
        <v>46020.0</v>
      </c>
      <c r="C752" s="184" t="s">
        <v>15</v>
      </c>
      <c r="D752" s="138">
        <v>800000.0</v>
      </c>
      <c r="E752" s="138"/>
    </row>
    <row r="753" ht="14.25" customHeight="1">
      <c r="A753" s="192"/>
      <c r="B753" s="15">
        <v>46020.0</v>
      </c>
      <c r="C753" s="184" t="s">
        <v>127</v>
      </c>
      <c r="D753" s="138">
        <v>100000.0</v>
      </c>
      <c r="E753" s="138"/>
    </row>
    <row r="754" ht="14.25" customHeight="1">
      <c r="A754" s="192"/>
      <c r="B754" s="15">
        <v>46020.0</v>
      </c>
      <c r="C754" s="184" t="s">
        <v>27</v>
      </c>
      <c r="D754" s="138">
        <v>50008.0</v>
      </c>
      <c r="E754" s="138"/>
    </row>
    <row r="755" ht="14.25" customHeight="1">
      <c r="A755" s="192"/>
      <c r="B755" s="15">
        <v>46020.0</v>
      </c>
      <c r="C755" s="184" t="s">
        <v>1401</v>
      </c>
      <c r="D755" s="138">
        <v>100000.0</v>
      </c>
      <c r="E755" s="138"/>
    </row>
    <row r="756" ht="14.25" customHeight="1">
      <c r="A756" s="192"/>
      <c r="B756" s="15">
        <v>46020.0</v>
      </c>
      <c r="C756" s="184" t="s">
        <v>408</v>
      </c>
      <c r="D756" s="138">
        <v>35000.0</v>
      </c>
      <c r="E756" s="138"/>
    </row>
    <row r="757" ht="14.25" customHeight="1">
      <c r="A757" s="192"/>
      <c r="B757" s="15">
        <v>46020.0</v>
      </c>
      <c r="C757" s="184" t="s">
        <v>209</v>
      </c>
      <c r="D757" s="138">
        <v>50000.0</v>
      </c>
      <c r="E757" s="138"/>
    </row>
    <row r="758" ht="14.25" customHeight="1">
      <c r="A758" s="192"/>
      <c r="B758" s="15">
        <v>46020.0</v>
      </c>
      <c r="C758" s="184" t="s">
        <v>216</v>
      </c>
      <c r="D758" s="138">
        <v>300000.0</v>
      </c>
      <c r="E758" s="138"/>
    </row>
    <row r="759" ht="14.25" customHeight="1">
      <c r="A759" s="192"/>
      <c r="B759" s="15">
        <v>46020.0</v>
      </c>
      <c r="C759" s="184" t="s">
        <v>901</v>
      </c>
      <c r="D759" s="138">
        <v>25000.0</v>
      </c>
      <c r="E759" s="138"/>
    </row>
    <row r="760" ht="14.25" customHeight="1">
      <c r="A760" s="192"/>
      <c r="B760" s="15">
        <v>46020.0</v>
      </c>
      <c r="C760" s="184" t="s">
        <v>61</v>
      </c>
      <c r="D760" s="138">
        <v>300000.0</v>
      </c>
      <c r="E760" s="138"/>
    </row>
    <row r="761" ht="14.25" customHeight="1">
      <c r="A761" s="192"/>
      <c r="B761" s="15">
        <v>46020.0</v>
      </c>
      <c r="C761" s="184" t="s">
        <v>152</v>
      </c>
      <c r="D761" s="138">
        <v>50000.0</v>
      </c>
      <c r="E761" s="138"/>
    </row>
    <row r="762" ht="14.25" customHeight="1">
      <c r="A762" s="192"/>
      <c r="B762" s="15">
        <v>46020.0</v>
      </c>
      <c r="C762" s="184" t="s">
        <v>255</v>
      </c>
      <c r="D762" s="138">
        <v>10000.0</v>
      </c>
      <c r="E762" s="138"/>
    </row>
    <row r="763" ht="14.25" customHeight="1">
      <c r="A763" s="192"/>
      <c r="B763" s="15">
        <v>46021.0</v>
      </c>
      <c r="C763" s="184" t="s">
        <v>265</v>
      </c>
      <c r="D763" s="138">
        <v>20000.0</v>
      </c>
      <c r="E763" s="138"/>
      <c r="F763" s="19" t="s">
        <v>9</v>
      </c>
    </row>
    <row r="764" ht="14.25" customHeight="1">
      <c r="A764" s="192"/>
      <c r="B764" s="15">
        <v>46021.0</v>
      </c>
      <c r="C764" s="184" t="s">
        <v>246</v>
      </c>
      <c r="D764" s="138">
        <v>250000.0</v>
      </c>
      <c r="E764" s="138"/>
    </row>
    <row r="765" ht="14.25" customHeight="1">
      <c r="A765" s="192"/>
      <c r="B765" s="15">
        <v>46021.0</v>
      </c>
      <c r="C765" s="184" t="s">
        <v>13</v>
      </c>
      <c r="D765" s="138">
        <v>20002.0</v>
      </c>
      <c r="E765" s="138"/>
      <c r="F765" s="19" t="s">
        <v>9</v>
      </c>
    </row>
    <row r="766" ht="14.25" customHeight="1">
      <c r="A766" s="192"/>
      <c r="B766" s="15">
        <v>46021.0</v>
      </c>
      <c r="C766" s="184" t="s">
        <v>1092</v>
      </c>
      <c r="D766" s="138">
        <v>20000.0</v>
      </c>
      <c r="E766" s="138"/>
      <c r="F766" s="19" t="s">
        <v>9</v>
      </c>
    </row>
    <row r="767" ht="14.25" customHeight="1">
      <c r="A767" s="192"/>
      <c r="B767" s="15">
        <v>46021.0</v>
      </c>
      <c r="C767" s="184" t="s">
        <v>391</v>
      </c>
      <c r="D767" s="138">
        <v>20000.0</v>
      </c>
      <c r="E767" s="138"/>
    </row>
    <row r="768" ht="14.25" customHeight="1">
      <c r="A768" s="192"/>
      <c r="B768" s="15">
        <v>46021.0</v>
      </c>
      <c r="C768" s="184" t="s">
        <v>27</v>
      </c>
      <c r="D768" s="138">
        <v>50000.0</v>
      </c>
      <c r="E768" s="138"/>
    </row>
    <row r="769" ht="14.25" customHeight="1">
      <c r="A769" s="192"/>
      <c r="B769" s="15">
        <v>46021.0</v>
      </c>
      <c r="C769" s="184" t="s">
        <v>1402</v>
      </c>
      <c r="D769" s="138">
        <v>500000.0</v>
      </c>
      <c r="E769" s="138"/>
    </row>
    <row r="770" ht="14.25" customHeight="1">
      <c r="A770" s="192"/>
      <c r="B770" s="15">
        <v>46021.0</v>
      </c>
      <c r="C770" s="184" t="s">
        <v>280</v>
      </c>
      <c r="D770" s="138">
        <v>100000.0</v>
      </c>
      <c r="E770" s="138"/>
    </row>
    <row r="771" ht="14.25" customHeight="1">
      <c r="A771" s="192"/>
      <c r="B771" s="15">
        <v>46021.0</v>
      </c>
      <c r="C771" s="184" t="s">
        <v>408</v>
      </c>
      <c r="D771" s="138">
        <v>35000.0</v>
      </c>
      <c r="E771" s="138"/>
    </row>
    <row r="772" ht="14.25" customHeight="1">
      <c r="A772" s="192"/>
      <c r="B772" s="15">
        <v>46021.0</v>
      </c>
      <c r="C772" s="184" t="s">
        <v>213</v>
      </c>
      <c r="D772" s="138">
        <v>50000.0</v>
      </c>
      <c r="E772" s="138"/>
    </row>
    <row r="773" ht="14.25" customHeight="1">
      <c r="A773" s="192"/>
      <c r="B773" s="15">
        <v>46021.0</v>
      </c>
      <c r="C773" s="184" t="s">
        <v>409</v>
      </c>
      <c r="D773" s="138">
        <v>250000.0</v>
      </c>
      <c r="E773" s="138"/>
    </row>
    <row r="774" ht="14.25" customHeight="1">
      <c r="A774" s="192"/>
      <c r="B774" s="15">
        <v>46022.0</v>
      </c>
      <c r="C774" s="184" t="s">
        <v>81</v>
      </c>
      <c r="D774" s="138">
        <v>150000.0</v>
      </c>
      <c r="E774" s="138"/>
    </row>
    <row r="775" ht="14.25" customHeight="1">
      <c r="A775" s="192"/>
      <c r="B775" s="15">
        <v>46022.0</v>
      </c>
      <c r="C775" s="184" t="s">
        <v>901</v>
      </c>
      <c r="D775" s="138">
        <v>25000.0</v>
      </c>
      <c r="E775" s="138"/>
    </row>
    <row r="776" ht="14.25" customHeight="1">
      <c r="A776" s="192"/>
      <c r="B776" s="15">
        <v>46022.0</v>
      </c>
      <c r="C776" s="184" t="s">
        <v>283</v>
      </c>
      <c r="D776" s="138">
        <v>200000.0</v>
      </c>
      <c r="E776" s="138"/>
    </row>
    <row r="777" ht="14.25" customHeight="1">
      <c r="A777" s="192"/>
      <c r="B777" s="15">
        <v>46022.0</v>
      </c>
      <c r="C777" s="184" t="s">
        <v>172</v>
      </c>
      <c r="D777" s="138">
        <v>100000.0</v>
      </c>
      <c r="E777" s="138"/>
      <c r="F777" s="19" t="s">
        <v>9</v>
      </c>
    </row>
    <row r="778" ht="14.25" customHeight="1">
      <c r="A778" s="192"/>
      <c r="B778" s="15">
        <v>46022.0</v>
      </c>
      <c r="C778" s="184" t="s">
        <v>13</v>
      </c>
      <c r="D778" s="138">
        <v>20002.0</v>
      </c>
      <c r="E778" s="138"/>
      <c r="F778" s="19" t="s">
        <v>9</v>
      </c>
    </row>
    <row r="779" ht="14.25" customHeight="1">
      <c r="A779" s="192"/>
      <c r="B779" s="15">
        <v>46022.0</v>
      </c>
      <c r="C779" s="184" t="s">
        <v>1092</v>
      </c>
      <c r="D779" s="138">
        <v>20000.0</v>
      </c>
      <c r="E779" s="138"/>
      <c r="F779" s="19" t="s">
        <v>9</v>
      </c>
    </row>
    <row r="780" ht="14.25" customHeight="1">
      <c r="A780" s="192"/>
      <c r="B780" s="15">
        <v>46022.0</v>
      </c>
      <c r="C780" s="184" t="s">
        <v>254</v>
      </c>
      <c r="D780" s="138">
        <v>50000.0</v>
      </c>
      <c r="E780" s="138"/>
      <c r="F780" s="19" t="s">
        <v>9</v>
      </c>
    </row>
    <row r="781" ht="14.25" customHeight="1">
      <c r="A781" s="192"/>
      <c r="B781" s="15">
        <v>46022.0</v>
      </c>
      <c r="C781" s="184" t="s">
        <v>768</v>
      </c>
      <c r="D781" s="138">
        <v>40000.0</v>
      </c>
      <c r="E781" s="138"/>
      <c r="F781" s="19" t="s">
        <v>1083</v>
      </c>
    </row>
    <row r="782" ht="14.25" customHeight="1">
      <c r="A782" s="192"/>
      <c r="B782" s="15">
        <v>46022.0</v>
      </c>
      <c r="C782" s="184" t="s">
        <v>1397</v>
      </c>
      <c r="D782" s="138">
        <v>20000.0</v>
      </c>
      <c r="E782" s="138"/>
      <c r="F782" s="19" t="s">
        <v>9</v>
      </c>
    </row>
    <row r="783" ht="14.25" customHeight="1">
      <c r="A783" s="192"/>
      <c r="B783" s="15">
        <v>46022.0</v>
      </c>
      <c r="C783" s="184" t="s">
        <v>154</v>
      </c>
      <c r="D783" s="138">
        <v>400000.0</v>
      </c>
      <c r="E783" s="138"/>
    </row>
    <row r="784" ht="14.25" customHeight="1">
      <c r="A784" s="192"/>
      <c r="B784" s="15">
        <v>46022.0</v>
      </c>
      <c r="C784" s="184" t="s">
        <v>27</v>
      </c>
      <c r="D784" s="138">
        <v>50000.0</v>
      </c>
      <c r="E784" s="138"/>
    </row>
    <row r="785" ht="14.25" customHeight="1">
      <c r="A785" s="192"/>
      <c r="B785" s="15">
        <v>46022.0</v>
      </c>
      <c r="C785" s="184" t="s">
        <v>319</v>
      </c>
      <c r="D785" s="138">
        <v>100000.0</v>
      </c>
      <c r="E785" s="138"/>
    </row>
    <row r="786" ht="14.25" customHeight="1">
      <c r="A786" s="192"/>
      <c r="B786" s="15">
        <v>46022.0</v>
      </c>
      <c r="C786" s="184" t="s">
        <v>187</v>
      </c>
      <c r="D786" s="138">
        <v>500000.0</v>
      </c>
      <c r="E786" s="138"/>
    </row>
    <row r="787" ht="14.25" customHeight="1">
      <c r="A787" s="192"/>
      <c r="B787" s="15">
        <v>46022.0</v>
      </c>
      <c r="C787" s="184" t="s">
        <v>252</v>
      </c>
      <c r="D787" s="138">
        <v>200000.0</v>
      </c>
      <c r="E787" s="138"/>
      <c r="F787" s="19" t="s">
        <v>9</v>
      </c>
    </row>
    <row r="788" ht="14.25" customHeight="1">
      <c r="A788" s="192"/>
      <c r="B788" s="15">
        <v>46022.0</v>
      </c>
      <c r="C788" s="184" t="s">
        <v>252</v>
      </c>
      <c r="D788" s="138">
        <v>200000.0</v>
      </c>
      <c r="E788" s="138"/>
      <c r="F788" s="19" t="s">
        <v>9</v>
      </c>
    </row>
    <row r="789" ht="14.25" customHeight="1">
      <c r="A789" s="192"/>
      <c r="B789" s="15">
        <v>46022.0</v>
      </c>
      <c r="C789" s="184" t="s">
        <v>247</v>
      </c>
      <c r="D789" s="138">
        <v>200000.0</v>
      </c>
      <c r="E789" s="138"/>
    </row>
    <row r="790" ht="14.25" customHeight="1">
      <c r="A790" s="192"/>
      <c r="B790" s="15">
        <v>46022.0</v>
      </c>
      <c r="C790" s="184" t="s">
        <v>47</v>
      </c>
      <c r="D790" s="138">
        <v>500000.0</v>
      </c>
      <c r="E790" s="138"/>
      <c r="F790" s="19" t="s">
        <v>9</v>
      </c>
    </row>
    <row r="791" ht="14.25" customHeight="1">
      <c r="A791" s="192"/>
      <c r="B791" s="15">
        <v>46022.0</v>
      </c>
      <c r="C791" s="184" t="s">
        <v>388</v>
      </c>
      <c r="D791" s="138">
        <v>1000000.0</v>
      </c>
      <c r="E791" s="138"/>
    </row>
    <row r="792" ht="14.25" customHeight="1">
      <c r="A792" s="192"/>
      <c r="B792" s="15">
        <v>46022.0</v>
      </c>
      <c r="C792" s="184" t="s">
        <v>434</v>
      </c>
      <c r="D792" s="138"/>
      <c r="E792" s="138">
        <v>30000.0</v>
      </c>
    </row>
    <row r="793" ht="14.25" customHeight="1">
      <c r="A793" s="194"/>
      <c r="B793" s="194"/>
      <c r="C793" s="195" t="s">
        <v>291</v>
      </c>
      <c r="D793" s="79">
        <f t="shared" ref="D793:E793" si="3">SUM(D8:D792)</f>
        <v>356345569</v>
      </c>
      <c r="E793" s="79">
        <f t="shared" si="3"/>
        <v>343868043</v>
      </c>
    </row>
    <row r="794" ht="14.25" customHeight="1">
      <c r="A794" s="196"/>
      <c r="B794" s="197"/>
      <c r="C794" s="198" t="s">
        <v>1174</v>
      </c>
      <c r="D794" s="199">
        <f>D6+D793-E793</f>
        <v>115231347.6</v>
      </c>
      <c r="E794" s="50"/>
    </row>
    <row r="795" ht="14.25" customHeight="1">
      <c r="A795" s="200"/>
      <c r="B795" s="200"/>
      <c r="C795" s="200"/>
      <c r="D795" s="50"/>
      <c r="E795" s="50"/>
    </row>
    <row r="796" ht="14.25" customHeight="1">
      <c r="A796" s="200"/>
      <c r="B796" s="200"/>
      <c r="C796" s="201" t="s">
        <v>293</v>
      </c>
      <c r="D796" s="81">
        <f>D6</f>
        <v>102753821.6</v>
      </c>
      <c r="E796" s="50"/>
    </row>
    <row r="797" ht="14.25" customHeight="1">
      <c r="A797" s="200"/>
      <c r="B797" s="200"/>
      <c r="C797" s="201" t="s">
        <v>295</v>
      </c>
      <c r="D797" s="81">
        <f>D793</f>
        <v>356345569</v>
      </c>
      <c r="E797" s="50"/>
    </row>
    <row r="798" ht="14.25" customHeight="1">
      <c r="A798" s="200"/>
      <c r="B798" s="200"/>
      <c r="C798" s="201" t="s">
        <v>296</v>
      </c>
      <c r="D798" s="81">
        <f>E793</f>
        <v>343868043</v>
      </c>
      <c r="E798" s="50"/>
    </row>
    <row r="799" ht="14.25" customHeight="1">
      <c r="A799" s="200"/>
      <c r="B799" s="200"/>
      <c r="C799" s="200" t="s">
        <v>9</v>
      </c>
      <c r="D799" s="202">
        <f>Sum(D23,D25,D33,D39,D47,D50,D52,D58,D68,D79,D131,D132,D160,D243,D248,D249,D270,D300,D303,D309,D310,D311,D312,D332,D342,D344,D353,D352,D382,D392,D394,D413,D414,D415,D417,D426,D436,D437,D438,D442,D456,D457,D460,D475,D476,D488,D489,D494,D495,D512,D513,D519,D520,D528,D531,D537,D542,D544,D546,D547,D557,D558,D572,D573,D582,D584,D585,D588,D601,D602,D618,D622,D623,D636,D637,D642,D644,D648,D653,D654,D666,D667,D668,D670,D680,D682,D685,D686,D689,D691,D693,D698,D699,D703,D704,D708,D714,D715,D718,D725,D727,D728,D729,D738,D749,D750,D763,D765,D766,D777,D778,D779,D780,D782,D787,D788,D790)</f>
        <v>30570062</v>
      </c>
      <c r="E799" s="50"/>
    </row>
    <row r="800" ht="14.25" customHeight="1">
      <c r="A800" s="200"/>
      <c r="B800" s="200"/>
      <c r="C800" s="200" t="s">
        <v>46</v>
      </c>
      <c r="D800" s="202">
        <f>SUm(D35,D242,D390,D559,D610,D649,D709)</f>
        <v>17650000</v>
      </c>
      <c r="E800" s="50"/>
    </row>
    <row r="801" ht="14.25" customHeight="1">
      <c r="A801" s="200"/>
      <c r="B801" s="200"/>
      <c r="C801" s="203" t="s">
        <v>1083</v>
      </c>
      <c r="D801" s="202">
        <f>Sum(D8,D11,D14,D16,D19,D20,D21,D24,D27,D42,D44,D46,D51,D53,D55,D61,D63,D66,D72,D75,D80,D81,D84,D86,D89,D91,D96,D97,D98,D100,D101,D103,D105,D107,D110,D111,D112,D114,D116,D117,D118,D119,D121,D123,D127,D129,D137,D138,D139,D141,D143,D144,D152,D154,D157,D163,D164,D167,D168,D170,D171,D174,D177,D179,D183,D184,D185,D192,D193,D195,D196,D197,D202,D206,D210,D211,D212,D213,D214,D215,D216,D219,D221,D222,D223,D224,D226,D228,D229,D233,D234,D235,D238,D240,D246,D253,D256,D257,D258,D260,D261,D262,D265,D268,D269,D272,D273,D274,D275,D278,D279,D280,D283,D284,D285,D286,D289,D290,D291,D304,D305,D308,D314,D318,D319,D321,D322,D323,D329,D339,D345,D346,D347,D350,D354,D363,D364,D370,D374,D376,D379,D404,D409,D410,D416,D424,D427,D429,D434,D451,D459,D461,D478,D498,D503,D625,D646,D661,D679,D781)</f>
        <v>154163010</v>
      </c>
      <c r="E801" s="50"/>
    </row>
    <row r="802" ht="14.25" customHeight="1">
      <c r="A802" s="200"/>
      <c r="B802" s="200"/>
      <c r="C802" s="203" t="s">
        <v>1311</v>
      </c>
      <c r="D802" s="53">
        <f>Sum(D337,D351)</f>
        <v>300000</v>
      </c>
      <c r="E802" s="50"/>
    </row>
    <row r="803" ht="14.25" customHeight="1">
      <c r="A803" s="200"/>
      <c r="B803" s="200"/>
      <c r="C803" s="203" t="s">
        <v>308</v>
      </c>
      <c r="D803" s="50">
        <f>-SUm(E407,E626,E627)</f>
        <v>-3500000</v>
      </c>
      <c r="E803" s="50"/>
    </row>
    <row r="804" ht="14.25" customHeight="1">
      <c r="A804" s="200"/>
      <c r="B804" s="200"/>
      <c r="C804" s="203" t="s">
        <v>161</v>
      </c>
      <c r="D804" s="62">
        <f>D398</f>
        <v>50000</v>
      </c>
      <c r="E804" s="50"/>
    </row>
    <row r="805" ht="14.25" customHeight="1">
      <c r="A805" s="200"/>
      <c r="B805" s="200"/>
      <c r="C805" s="200" t="s">
        <v>194</v>
      </c>
      <c r="D805" s="53">
        <f>-E724</f>
        <v>-13500000</v>
      </c>
      <c r="E805" s="50"/>
    </row>
    <row r="806" ht="14.25" customHeight="1">
      <c r="A806" s="200"/>
      <c r="B806" s="200"/>
      <c r="C806" s="201" t="s">
        <v>528</v>
      </c>
      <c r="D806" s="81">
        <f>D796+D797-D798</f>
        <v>115231347.6</v>
      </c>
      <c r="E806" s="50"/>
    </row>
    <row r="807" ht="14.25" customHeight="1">
      <c r="A807" s="200"/>
      <c r="B807" s="200"/>
      <c r="C807" s="200" t="s">
        <v>1175</v>
      </c>
      <c r="D807" s="53">
        <f>D796+D797-D798-D799-D800-D801-D802-D803-D804-D805</f>
        <v>-70501724.45</v>
      </c>
      <c r="E807" s="50"/>
    </row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>
      <c r="A814" s="200"/>
      <c r="B814" s="200"/>
      <c r="C814" s="200"/>
      <c r="D814" s="50"/>
      <c r="E814" s="50"/>
    </row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</sheetData>
  <printOptions/>
  <pageMargins bottom="0.7480314960629921" footer="0.0" header="0.0" left="0.7086614173228346" right="0.7086614173228346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.0"/>
    <col customWidth="1" min="2" max="2" width="10.43"/>
    <col customWidth="1" min="3" max="3" width="41.43"/>
    <col customWidth="1" min="4" max="5" width="21.71"/>
    <col customWidth="1" min="6" max="6" width="17.86"/>
    <col customWidth="1" min="7" max="26" width="8.71"/>
  </cols>
  <sheetData>
    <row r="1" ht="9.75" customHeight="1">
      <c r="B1" s="1" t="s">
        <v>0</v>
      </c>
      <c r="D1" s="2"/>
      <c r="E1" s="2"/>
    </row>
    <row r="2" ht="10.5" customHeight="1">
      <c r="B2" s="3" t="s">
        <v>299</v>
      </c>
      <c r="D2" s="2"/>
      <c r="E2" s="2"/>
    </row>
    <row r="3" ht="6.75" customHeight="1">
      <c r="B3" s="1" t="s">
        <v>2</v>
      </c>
      <c r="D3" s="2"/>
      <c r="E3" s="2"/>
    </row>
    <row r="4" ht="18.0" customHeight="1">
      <c r="B4" s="4" t="s">
        <v>3</v>
      </c>
      <c r="C4" s="4" t="s">
        <v>4</v>
      </c>
      <c r="D4" s="5" t="s">
        <v>5</v>
      </c>
      <c r="E4" s="5" t="s">
        <v>6</v>
      </c>
      <c r="F4" s="6">
        <f>D507</f>
        <v>66124006.55</v>
      </c>
    </row>
    <row r="5" ht="3.0" customHeight="1">
      <c r="B5" s="7"/>
      <c r="C5" s="7"/>
      <c r="D5" s="8"/>
      <c r="E5" s="8"/>
    </row>
    <row r="6" ht="12.0" customHeight="1">
      <c r="A6" s="9"/>
      <c r="B6" s="10"/>
      <c r="C6" s="40" t="s">
        <v>300</v>
      </c>
      <c r="D6" s="41">
        <v>4.216031855E7</v>
      </c>
      <c r="E6" s="1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0" customHeight="1">
      <c r="A7" s="9"/>
      <c r="B7" s="15"/>
      <c r="C7" s="11"/>
      <c r="D7" s="14"/>
      <c r="E7" s="1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0" customHeight="1">
      <c r="B8" s="15">
        <v>45689.0</v>
      </c>
      <c r="C8" s="16" t="s">
        <v>301</v>
      </c>
      <c r="D8" s="17">
        <v>200000.0</v>
      </c>
      <c r="E8" s="18"/>
    </row>
    <row r="9" ht="14.25" customHeight="1">
      <c r="B9" s="15">
        <v>45689.0</v>
      </c>
      <c r="C9" s="16" t="s">
        <v>11</v>
      </c>
      <c r="D9" s="17">
        <v>300000.0</v>
      </c>
      <c r="E9" s="18"/>
      <c r="F9" s="3" t="s">
        <v>9</v>
      </c>
    </row>
    <row r="10" ht="14.25" customHeight="1">
      <c r="B10" s="15">
        <v>45689.0</v>
      </c>
      <c r="C10" s="16" t="s">
        <v>15</v>
      </c>
      <c r="D10" s="17">
        <v>100000.0</v>
      </c>
      <c r="E10" s="18"/>
    </row>
    <row r="11" ht="14.25" customHeight="1">
      <c r="B11" s="15">
        <v>45689.0</v>
      </c>
      <c r="C11" s="16" t="s">
        <v>302</v>
      </c>
      <c r="D11" s="17">
        <v>150000.0</v>
      </c>
      <c r="E11" s="18"/>
      <c r="F11" s="1"/>
    </row>
    <row r="12" ht="14.25" customHeight="1">
      <c r="B12" s="15">
        <v>45689.0</v>
      </c>
      <c r="C12" s="16" t="s">
        <v>27</v>
      </c>
      <c r="D12" s="17">
        <v>25000.0</v>
      </c>
      <c r="E12" s="18"/>
      <c r="F12" s="1"/>
    </row>
    <row r="13" ht="14.25" customHeight="1">
      <c r="B13" s="15">
        <v>45689.0</v>
      </c>
      <c r="C13" s="16" t="s">
        <v>28</v>
      </c>
      <c r="D13" s="17">
        <v>100000.0</v>
      </c>
      <c r="E13" s="18"/>
      <c r="F13" s="22"/>
    </row>
    <row r="14" ht="14.25" customHeight="1">
      <c r="B14" s="15">
        <v>45689.0</v>
      </c>
      <c r="C14" s="16" t="s">
        <v>151</v>
      </c>
      <c r="D14" s="17">
        <v>500000.0</v>
      </c>
      <c r="E14" s="18"/>
    </row>
    <row r="15" ht="14.25" customHeight="1">
      <c r="B15" s="15">
        <v>45689.0</v>
      </c>
      <c r="C15" s="16" t="s">
        <v>303</v>
      </c>
      <c r="D15" s="17">
        <v>100000.0</v>
      </c>
      <c r="E15" s="18"/>
      <c r="F15" s="19" t="s">
        <v>9</v>
      </c>
    </row>
    <row r="16" ht="14.25" customHeight="1">
      <c r="B16" s="15">
        <v>45689.0</v>
      </c>
      <c r="C16" s="16" t="s">
        <v>8</v>
      </c>
      <c r="D16" s="17">
        <v>300000.0</v>
      </c>
      <c r="E16" s="18"/>
      <c r="F16" s="19" t="s">
        <v>9</v>
      </c>
    </row>
    <row r="17" ht="14.25" customHeight="1">
      <c r="B17" s="15">
        <v>45689.0</v>
      </c>
      <c r="C17" s="16" t="s">
        <v>8</v>
      </c>
      <c r="D17" s="17">
        <v>200000.0</v>
      </c>
      <c r="E17" s="18"/>
      <c r="F17" s="19" t="s">
        <v>304</v>
      </c>
    </row>
    <row r="18" ht="14.25" customHeight="1">
      <c r="B18" s="15">
        <v>45689.0</v>
      </c>
      <c r="C18" s="16" t="s">
        <v>18</v>
      </c>
      <c r="D18" s="17">
        <v>500000.0</v>
      </c>
      <c r="E18" s="18"/>
      <c r="F18" s="1"/>
    </row>
    <row r="19" ht="14.25" customHeight="1">
      <c r="B19" s="15">
        <v>45689.0</v>
      </c>
      <c r="C19" s="16" t="s">
        <v>58</v>
      </c>
      <c r="D19" s="17">
        <v>127777.0</v>
      </c>
      <c r="E19" s="18"/>
      <c r="F19" s="22"/>
    </row>
    <row r="20" ht="14.25" customHeight="1">
      <c r="B20" s="15">
        <v>45689.0</v>
      </c>
      <c r="C20" s="16" t="s">
        <v>33</v>
      </c>
      <c r="D20" s="17">
        <v>500000.0</v>
      </c>
      <c r="E20" s="18"/>
    </row>
    <row r="21" ht="14.25" customHeight="1">
      <c r="B21" s="15">
        <v>45689.0</v>
      </c>
      <c r="C21" s="16" t="s">
        <v>31</v>
      </c>
      <c r="D21" s="17">
        <v>1000000.0</v>
      </c>
      <c r="E21" s="18"/>
    </row>
    <row r="22" ht="14.25" customHeight="1">
      <c r="B22" s="15">
        <v>45689.0</v>
      </c>
      <c r="C22" s="16" t="s">
        <v>26</v>
      </c>
      <c r="D22" s="17">
        <v>500000.0</v>
      </c>
      <c r="E22" s="18"/>
      <c r="F22" s="42"/>
    </row>
    <row r="23" ht="14.25" customHeight="1">
      <c r="B23" s="15">
        <v>45689.0</v>
      </c>
      <c r="C23" s="16" t="s">
        <v>305</v>
      </c>
      <c r="D23" s="17">
        <v>100000.0</v>
      </c>
      <c r="E23" s="18"/>
      <c r="F23" s="19" t="s">
        <v>9</v>
      </c>
    </row>
    <row r="24" ht="14.25" customHeight="1">
      <c r="B24" s="15">
        <v>45689.0</v>
      </c>
      <c r="C24" s="16" t="s">
        <v>274</v>
      </c>
      <c r="D24" s="17">
        <v>100000.0</v>
      </c>
      <c r="E24" s="18"/>
      <c r="F24" s="19" t="s">
        <v>9</v>
      </c>
    </row>
    <row r="25" ht="14.25" customHeight="1">
      <c r="B25" s="15">
        <v>45689.0</v>
      </c>
      <c r="C25" s="16" t="s">
        <v>44</v>
      </c>
      <c r="D25" s="17">
        <v>650000.0</v>
      </c>
      <c r="E25" s="18"/>
    </row>
    <row r="26" ht="14.25" customHeight="1">
      <c r="B26" s="15">
        <v>45689.0</v>
      </c>
      <c r="C26" s="16" t="s">
        <v>44</v>
      </c>
      <c r="D26" s="17">
        <v>750000.0</v>
      </c>
      <c r="E26" s="18"/>
    </row>
    <row r="27" ht="14.25" customHeight="1">
      <c r="B27" s="15">
        <v>45689.0</v>
      </c>
      <c r="C27" s="16" t="s">
        <v>66</v>
      </c>
      <c r="D27" s="17">
        <v>50000.0</v>
      </c>
      <c r="E27" s="18"/>
    </row>
    <row r="28" ht="14.25" customHeight="1">
      <c r="B28" s="15">
        <v>45689.0</v>
      </c>
      <c r="C28" s="16" t="s">
        <v>254</v>
      </c>
      <c r="D28" s="17">
        <v>50000.0</v>
      </c>
      <c r="E28" s="18"/>
      <c r="F28" s="19" t="s">
        <v>9</v>
      </c>
    </row>
    <row r="29" ht="14.25" customHeight="1">
      <c r="B29" s="15">
        <v>45689.0</v>
      </c>
      <c r="C29" s="16" t="s">
        <v>131</v>
      </c>
      <c r="D29" s="18"/>
      <c r="E29" s="17">
        <v>3000000.0</v>
      </c>
    </row>
    <row r="30" ht="14.25" customHeight="1">
      <c r="B30" s="15">
        <v>45689.0</v>
      </c>
      <c r="C30" s="16" t="s">
        <v>69</v>
      </c>
      <c r="D30" s="18"/>
      <c r="E30" s="17">
        <v>3000000.0</v>
      </c>
    </row>
    <row r="31" ht="14.25" customHeight="1">
      <c r="B31" s="15">
        <v>45689.0</v>
      </c>
      <c r="C31" s="16" t="s">
        <v>70</v>
      </c>
      <c r="D31" s="18"/>
      <c r="E31" s="17">
        <v>3000000.0</v>
      </c>
    </row>
    <row r="32" ht="14.25" customHeight="1">
      <c r="B32" s="15">
        <v>45689.0</v>
      </c>
      <c r="C32" s="16" t="s">
        <v>306</v>
      </c>
      <c r="D32" s="18"/>
      <c r="E32" s="17">
        <v>3000000.0</v>
      </c>
      <c r="F32" s="43"/>
    </row>
    <row r="33" ht="14.25" customHeight="1">
      <c r="B33" s="15">
        <v>45689.0</v>
      </c>
      <c r="C33" s="16" t="s">
        <v>220</v>
      </c>
      <c r="D33" s="18"/>
      <c r="E33" s="17">
        <v>3000000.0</v>
      </c>
    </row>
    <row r="34" ht="14.25" customHeight="1">
      <c r="B34" s="15">
        <v>45689.0</v>
      </c>
      <c r="C34" s="16" t="s">
        <v>72</v>
      </c>
      <c r="D34" s="18"/>
      <c r="E34" s="17">
        <v>3000000.0</v>
      </c>
      <c r="F34" s="23"/>
    </row>
    <row r="35" ht="14.25" customHeight="1">
      <c r="B35" s="15">
        <v>45689.0</v>
      </c>
      <c r="C35" s="16" t="s">
        <v>73</v>
      </c>
      <c r="D35" s="18"/>
      <c r="E35" s="17">
        <v>3000000.0</v>
      </c>
      <c r="F35" s="1"/>
    </row>
    <row r="36" ht="14.25" customHeight="1">
      <c r="B36" s="15">
        <v>45689.0</v>
      </c>
      <c r="C36" s="16" t="s">
        <v>133</v>
      </c>
      <c r="D36" s="18"/>
      <c r="E36" s="17">
        <v>3000000.0</v>
      </c>
    </row>
    <row r="37" ht="14.25" customHeight="1">
      <c r="B37" s="15">
        <v>45689.0</v>
      </c>
      <c r="C37" s="16" t="s">
        <v>219</v>
      </c>
      <c r="D37" s="18"/>
      <c r="E37" s="17">
        <v>3000000.0</v>
      </c>
    </row>
    <row r="38" ht="14.25" customHeight="1">
      <c r="B38" s="15">
        <v>45689.0</v>
      </c>
      <c r="C38" s="16" t="s">
        <v>77</v>
      </c>
      <c r="D38" s="18"/>
      <c r="E38" s="17">
        <v>3000000.0</v>
      </c>
      <c r="F38" s="22"/>
    </row>
    <row r="39" ht="14.25" customHeight="1">
      <c r="B39" s="15">
        <v>45689.0</v>
      </c>
      <c r="C39" s="16" t="s">
        <v>78</v>
      </c>
      <c r="D39" s="18"/>
      <c r="E39" s="17">
        <v>3000000.0</v>
      </c>
      <c r="F39" s="42"/>
    </row>
    <row r="40" ht="14.25" customHeight="1">
      <c r="B40" s="15">
        <v>45689.0</v>
      </c>
      <c r="C40" s="16" t="s">
        <v>79</v>
      </c>
      <c r="D40" s="18"/>
      <c r="E40" s="17">
        <v>3000000.0</v>
      </c>
      <c r="F40" s="42"/>
    </row>
    <row r="41" ht="14.25" customHeight="1">
      <c r="B41" s="15">
        <v>45689.0</v>
      </c>
      <c r="C41" s="16" t="s">
        <v>307</v>
      </c>
      <c r="D41" s="18"/>
      <c r="E41" s="17">
        <v>600000.0</v>
      </c>
      <c r="F41" s="44" t="s">
        <v>308</v>
      </c>
      <c r="G41" s="19" t="s">
        <v>309</v>
      </c>
    </row>
    <row r="42" ht="14.25" customHeight="1">
      <c r="B42" s="15">
        <v>45689.0</v>
      </c>
      <c r="C42" s="16" t="s">
        <v>310</v>
      </c>
      <c r="D42" s="18"/>
      <c r="E42" s="17">
        <v>150000.0</v>
      </c>
      <c r="F42" s="44" t="s">
        <v>308</v>
      </c>
      <c r="G42" s="19" t="s">
        <v>311</v>
      </c>
    </row>
    <row r="43" ht="14.25" customHeight="1">
      <c r="B43" s="15">
        <v>45689.0</v>
      </c>
      <c r="C43" s="16" t="s">
        <v>80</v>
      </c>
      <c r="D43" s="18"/>
      <c r="E43" s="17">
        <v>3000000.0</v>
      </c>
      <c r="F43" s="42"/>
    </row>
    <row r="44" ht="14.25" customHeight="1">
      <c r="B44" s="15">
        <v>45689.0</v>
      </c>
      <c r="C44" s="16" t="s">
        <v>144</v>
      </c>
      <c r="D44" s="17">
        <v>300000.0</v>
      </c>
      <c r="E44" s="18"/>
      <c r="F44" s="44" t="s">
        <v>9</v>
      </c>
    </row>
    <row r="45" ht="14.25" customHeight="1">
      <c r="B45" s="15">
        <v>45689.0</v>
      </c>
      <c r="C45" s="16" t="s">
        <v>56</v>
      </c>
      <c r="D45" s="17">
        <v>500000.0</v>
      </c>
      <c r="E45" s="18"/>
      <c r="F45" s="42"/>
    </row>
    <row r="46" ht="14.25" customHeight="1">
      <c r="B46" s="15">
        <v>45689.0</v>
      </c>
      <c r="C46" s="16" t="s">
        <v>42</v>
      </c>
      <c r="D46" s="17">
        <v>750000.0</v>
      </c>
      <c r="E46" s="18"/>
      <c r="F46" s="44" t="s">
        <v>9</v>
      </c>
    </row>
    <row r="47" ht="14.25" customHeight="1">
      <c r="B47" s="15">
        <v>45689.0</v>
      </c>
      <c r="C47" s="16" t="s">
        <v>57</v>
      </c>
      <c r="D47" s="17">
        <v>150000.0</v>
      </c>
      <c r="E47" s="18"/>
    </row>
    <row r="48" ht="14.25" customHeight="1">
      <c r="B48" s="15">
        <v>45689.0</v>
      </c>
      <c r="C48" s="16" t="s">
        <v>312</v>
      </c>
      <c r="D48" s="17">
        <v>1500000.0</v>
      </c>
      <c r="E48" s="18"/>
      <c r="F48" s="42"/>
    </row>
    <row r="49" ht="14.25" customHeight="1">
      <c r="B49" s="15">
        <v>45689.0</v>
      </c>
      <c r="C49" s="16" t="s">
        <v>22</v>
      </c>
      <c r="D49" s="17">
        <v>50000.0</v>
      </c>
      <c r="E49" s="18"/>
    </row>
    <row r="50" ht="14.25" customHeight="1">
      <c r="B50" s="15">
        <v>45689.0</v>
      </c>
      <c r="C50" s="16" t="s">
        <v>313</v>
      </c>
      <c r="D50" s="17">
        <v>500000.0</v>
      </c>
      <c r="E50" s="18"/>
      <c r="F50" s="42"/>
    </row>
    <row r="51" ht="14.25" customHeight="1">
      <c r="B51" s="15">
        <v>45689.0</v>
      </c>
      <c r="C51" s="16" t="s">
        <v>36</v>
      </c>
      <c r="D51" s="17">
        <v>300000.0</v>
      </c>
      <c r="E51" s="18"/>
      <c r="F51" s="24" t="s">
        <v>9</v>
      </c>
    </row>
    <row r="52" ht="14.25" customHeight="1">
      <c r="B52" s="15">
        <v>45689.0</v>
      </c>
      <c r="C52" s="16" t="s">
        <v>314</v>
      </c>
      <c r="D52" s="17">
        <v>250000.0</v>
      </c>
      <c r="E52" s="18"/>
      <c r="F52" s="42"/>
    </row>
    <row r="53" ht="14.25" customHeight="1">
      <c r="B53" s="15">
        <v>45689.0</v>
      </c>
      <c r="C53" s="16" t="s">
        <v>315</v>
      </c>
      <c r="D53" s="17">
        <v>25000.0</v>
      </c>
      <c r="E53" s="18"/>
      <c r="F53" s="42"/>
    </row>
    <row r="54" ht="14.25" customHeight="1">
      <c r="B54" s="15">
        <v>45690.0</v>
      </c>
      <c r="C54" s="16" t="s">
        <v>47</v>
      </c>
      <c r="D54" s="17">
        <v>300000.0</v>
      </c>
      <c r="E54" s="18"/>
      <c r="F54" s="22"/>
    </row>
    <row r="55" ht="14.25" customHeight="1">
      <c r="B55" s="15">
        <v>45690.0</v>
      </c>
      <c r="C55" s="16" t="s">
        <v>316</v>
      </c>
      <c r="D55" s="17">
        <v>3000000.0</v>
      </c>
      <c r="E55" s="18"/>
      <c r="F55" s="44" t="s">
        <v>317</v>
      </c>
    </row>
    <row r="56" ht="14.25" customHeight="1">
      <c r="B56" s="15">
        <v>45690.0</v>
      </c>
      <c r="C56" s="16" t="s">
        <v>34</v>
      </c>
      <c r="D56" s="17">
        <v>500000.0</v>
      </c>
      <c r="E56" s="18"/>
    </row>
    <row r="57" ht="14.25" customHeight="1">
      <c r="B57" s="15">
        <v>45690.0</v>
      </c>
      <c r="C57" s="16" t="s">
        <v>106</v>
      </c>
      <c r="D57" s="17">
        <v>15000.0</v>
      </c>
      <c r="E57" s="18"/>
    </row>
    <row r="58" ht="14.25" customHeight="1">
      <c r="B58" s="15">
        <v>45690.0</v>
      </c>
      <c r="C58" s="16" t="s">
        <v>92</v>
      </c>
      <c r="D58" s="17">
        <v>100000.0</v>
      </c>
      <c r="E58" s="18"/>
      <c r="F58" s="42"/>
    </row>
    <row r="59" ht="14.25" customHeight="1">
      <c r="B59" s="15">
        <v>45690.0</v>
      </c>
      <c r="C59" s="16" t="s">
        <v>112</v>
      </c>
      <c r="D59" s="17">
        <v>100000.0</v>
      </c>
      <c r="E59" s="18"/>
      <c r="F59" s="44" t="s">
        <v>9</v>
      </c>
    </row>
    <row r="60" ht="14.25" customHeight="1">
      <c r="B60" s="15">
        <v>45690.0</v>
      </c>
      <c r="C60" s="16" t="s">
        <v>39</v>
      </c>
      <c r="D60" s="17">
        <v>200000.0</v>
      </c>
      <c r="E60" s="18"/>
    </row>
    <row r="61" ht="14.25" customHeight="1">
      <c r="B61" s="15">
        <v>45690.0</v>
      </c>
      <c r="C61" s="16" t="s">
        <v>94</v>
      </c>
      <c r="D61" s="17">
        <v>25000.0</v>
      </c>
      <c r="E61" s="18"/>
      <c r="F61" s="44" t="s">
        <v>9</v>
      </c>
    </row>
    <row r="62" ht="14.25" customHeight="1">
      <c r="B62" s="15">
        <v>45690.0</v>
      </c>
      <c r="C62" s="16" t="s">
        <v>97</v>
      </c>
      <c r="D62" s="17">
        <v>1500000.0</v>
      </c>
      <c r="E62" s="18"/>
      <c r="F62" s="42"/>
    </row>
    <row r="63" ht="14.25" customHeight="1">
      <c r="B63" s="15">
        <v>45690.0</v>
      </c>
      <c r="C63" s="16" t="s">
        <v>201</v>
      </c>
      <c r="D63" s="17">
        <v>100000.0</v>
      </c>
      <c r="E63" s="18"/>
      <c r="F63" s="42"/>
    </row>
    <row r="64" ht="14.25" customHeight="1">
      <c r="B64" s="15">
        <v>45690.0</v>
      </c>
      <c r="C64" s="16" t="s">
        <v>318</v>
      </c>
      <c r="D64" s="17">
        <v>2500000.0</v>
      </c>
      <c r="E64" s="18"/>
      <c r="F64" s="42"/>
    </row>
    <row r="65" ht="14.25" customHeight="1">
      <c r="B65" s="15">
        <v>45690.0</v>
      </c>
      <c r="C65" s="16" t="s">
        <v>20</v>
      </c>
      <c r="D65" s="17">
        <v>100000.0</v>
      </c>
      <c r="E65" s="18"/>
      <c r="F65" s="42"/>
    </row>
    <row r="66" ht="14.25" customHeight="1">
      <c r="B66" s="15">
        <v>45690.0</v>
      </c>
      <c r="C66" s="16" t="s">
        <v>319</v>
      </c>
      <c r="D66" s="17">
        <v>200000.0</v>
      </c>
      <c r="E66" s="18"/>
      <c r="F66" s="42"/>
    </row>
    <row r="67" ht="14.25" customHeight="1">
      <c r="B67" s="15">
        <v>45690.0</v>
      </c>
      <c r="C67" s="16" t="s">
        <v>266</v>
      </c>
      <c r="D67" s="17">
        <v>88822.0</v>
      </c>
      <c r="E67" s="18"/>
    </row>
    <row r="68" ht="14.25" customHeight="1">
      <c r="B68" s="15">
        <v>45690.0</v>
      </c>
      <c r="C68" s="16" t="s">
        <v>82</v>
      </c>
      <c r="D68" s="17">
        <v>300000.0</v>
      </c>
      <c r="E68" s="18"/>
      <c r="F68" s="23"/>
    </row>
    <row r="69" ht="14.25" customHeight="1">
      <c r="B69" s="15">
        <v>45690.0</v>
      </c>
      <c r="C69" s="16" t="s">
        <v>27</v>
      </c>
      <c r="D69" s="17">
        <v>50000.0</v>
      </c>
      <c r="E69" s="18"/>
    </row>
    <row r="70" ht="14.25" customHeight="1">
      <c r="B70" s="15">
        <v>45690.0</v>
      </c>
      <c r="C70" s="16" t="s">
        <v>172</v>
      </c>
      <c r="D70" s="17">
        <v>120000.0</v>
      </c>
      <c r="E70" s="18"/>
    </row>
    <row r="71" ht="14.25" customHeight="1">
      <c r="B71" s="15">
        <v>45690.0</v>
      </c>
      <c r="C71" s="16" t="s">
        <v>320</v>
      </c>
      <c r="D71" s="17">
        <v>100000.0</v>
      </c>
      <c r="E71" s="18"/>
      <c r="F71" s="1"/>
    </row>
    <row r="72" ht="14.25" customHeight="1">
      <c r="B72" s="15">
        <v>45690.0</v>
      </c>
      <c r="C72" s="16" t="s">
        <v>108</v>
      </c>
      <c r="D72" s="17">
        <v>500000.0</v>
      </c>
      <c r="E72" s="18"/>
      <c r="F72" s="45" t="s">
        <v>321</v>
      </c>
    </row>
    <row r="73" ht="14.25" customHeight="1">
      <c r="B73" s="15">
        <v>45690.0</v>
      </c>
      <c r="C73" s="16" t="s">
        <v>322</v>
      </c>
      <c r="D73" s="17">
        <v>500000.0</v>
      </c>
      <c r="E73" s="18"/>
      <c r="F73" s="19" t="s">
        <v>9</v>
      </c>
    </row>
    <row r="74" ht="14.25" customHeight="1">
      <c r="B74" s="15">
        <v>45690.0</v>
      </c>
      <c r="C74" s="16" t="s">
        <v>116</v>
      </c>
      <c r="D74" s="17">
        <v>50000.0</v>
      </c>
      <c r="E74" s="18"/>
      <c r="F74" s="43"/>
    </row>
    <row r="75" ht="14.25" customHeight="1">
      <c r="B75" s="15">
        <v>45690.0</v>
      </c>
      <c r="C75" s="16" t="s">
        <v>323</v>
      </c>
      <c r="D75" s="30">
        <v>5000058.0</v>
      </c>
      <c r="E75" s="31"/>
      <c r="F75" s="46" t="s">
        <v>236</v>
      </c>
    </row>
    <row r="76" ht="14.25" customHeight="1">
      <c r="B76" s="15">
        <v>45690.0</v>
      </c>
      <c r="C76" s="29" t="s">
        <v>63</v>
      </c>
      <c r="D76" s="30">
        <v>25000.0</v>
      </c>
      <c r="E76" s="31"/>
    </row>
    <row r="77" ht="14.25" customHeight="1">
      <c r="B77" s="15">
        <v>45691.0</v>
      </c>
      <c r="C77" s="29" t="s">
        <v>40</v>
      </c>
      <c r="D77" s="30">
        <v>100000.0</v>
      </c>
      <c r="E77" s="31"/>
      <c r="F77" s="1"/>
    </row>
    <row r="78" ht="14.25" customHeight="1">
      <c r="B78" s="15">
        <v>45691.0</v>
      </c>
      <c r="C78" s="29" t="s">
        <v>178</v>
      </c>
      <c r="D78" s="30">
        <v>100000.0</v>
      </c>
      <c r="E78" s="31"/>
    </row>
    <row r="79" ht="14.25" customHeight="1">
      <c r="B79" s="15">
        <v>45691.0</v>
      </c>
      <c r="C79" s="29" t="s">
        <v>259</v>
      </c>
      <c r="D79" s="30">
        <v>50000.0</v>
      </c>
      <c r="E79" s="31"/>
      <c r="F79" s="19" t="s">
        <v>9</v>
      </c>
    </row>
    <row r="80" ht="14.25" customHeight="1">
      <c r="B80" s="15">
        <v>45691.0</v>
      </c>
      <c r="C80" s="29" t="s">
        <v>49</v>
      </c>
      <c r="D80" s="30">
        <v>40000.0</v>
      </c>
      <c r="E80" s="31"/>
    </row>
    <row r="81" ht="14.25" customHeight="1">
      <c r="B81" s="15">
        <v>45691.0</v>
      </c>
      <c r="C81" s="29" t="s">
        <v>95</v>
      </c>
      <c r="D81" s="30">
        <v>200000.0</v>
      </c>
      <c r="E81" s="31"/>
      <c r="F81" s="19" t="s">
        <v>9</v>
      </c>
    </row>
    <row r="82" ht="14.25" customHeight="1">
      <c r="B82" s="15">
        <v>45691.0</v>
      </c>
      <c r="C82" s="29" t="s">
        <v>102</v>
      </c>
      <c r="D82" s="30">
        <v>100000.0</v>
      </c>
      <c r="E82" s="31"/>
      <c r="F82" s="43"/>
    </row>
    <row r="83" ht="14.25" customHeight="1">
      <c r="B83" s="15">
        <v>45691.0</v>
      </c>
      <c r="C83" s="29" t="s">
        <v>246</v>
      </c>
      <c r="D83" s="30">
        <v>100000.0</v>
      </c>
      <c r="E83" s="31"/>
      <c r="F83" s="1"/>
    </row>
    <row r="84" ht="14.25" customHeight="1">
      <c r="B84" s="15">
        <v>45691.0</v>
      </c>
      <c r="C84" s="29" t="s">
        <v>266</v>
      </c>
      <c r="D84" s="30">
        <v>88822.0</v>
      </c>
      <c r="E84" s="31"/>
      <c r="F84" s="43"/>
    </row>
    <row r="85" ht="14.25" customHeight="1">
      <c r="B85" s="15">
        <v>45691.0</v>
      </c>
      <c r="C85" s="29" t="s">
        <v>324</v>
      </c>
      <c r="D85" s="30">
        <v>50058.0</v>
      </c>
      <c r="E85" s="31"/>
      <c r="F85" s="43"/>
    </row>
    <row r="86" ht="14.25" customHeight="1">
      <c r="B86" s="15">
        <v>45691.0</v>
      </c>
      <c r="C86" s="29" t="s">
        <v>91</v>
      </c>
      <c r="D86" s="30">
        <v>100000.0</v>
      </c>
      <c r="E86" s="31"/>
      <c r="F86" s="45" t="s">
        <v>9</v>
      </c>
    </row>
    <row r="87" ht="14.25" customHeight="1">
      <c r="B87" s="15">
        <v>45691.0</v>
      </c>
      <c r="C87" s="29" t="s">
        <v>325</v>
      </c>
      <c r="D87" s="30">
        <v>500000.0</v>
      </c>
      <c r="E87" s="31"/>
      <c r="F87" s="43"/>
    </row>
    <row r="88" ht="14.25" customHeight="1">
      <c r="B88" s="15">
        <v>45691.0</v>
      </c>
      <c r="C88" s="29" t="s">
        <v>326</v>
      </c>
      <c r="D88" s="30">
        <v>150000.0</v>
      </c>
      <c r="E88" s="31"/>
      <c r="F88" s="43"/>
    </row>
    <row r="89" ht="14.25" customHeight="1">
      <c r="B89" s="15">
        <v>45691.0</v>
      </c>
      <c r="C89" s="29" t="s">
        <v>27</v>
      </c>
      <c r="D89" s="30">
        <v>25000.0</v>
      </c>
      <c r="E89" s="31"/>
      <c r="F89" s="43"/>
    </row>
    <row r="90" ht="14.25" customHeight="1">
      <c r="B90" s="15">
        <v>45691.0</v>
      </c>
      <c r="C90" s="29" t="s">
        <v>327</v>
      </c>
      <c r="D90" s="30">
        <v>200000.0</v>
      </c>
      <c r="E90" s="31"/>
      <c r="F90" s="43"/>
    </row>
    <row r="91" ht="14.25" customHeight="1">
      <c r="B91" s="15">
        <v>45691.0</v>
      </c>
      <c r="C91" s="29" t="s">
        <v>327</v>
      </c>
      <c r="D91" s="30">
        <v>200000.0</v>
      </c>
      <c r="E91" s="31"/>
      <c r="F91" s="43"/>
    </row>
    <row r="92" ht="14.25" customHeight="1">
      <c r="B92" s="15">
        <v>45691.0</v>
      </c>
      <c r="C92" s="29" t="s">
        <v>28</v>
      </c>
      <c r="D92" s="30">
        <v>200000.0</v>
      </c>
      <c r="E92" s="31"/>
      <c r="F92" s="43"/>
    </row>
    <row r="93" ht="14.25" customHeight="1">
      <c r="B93" s="15">
        <v>45691.0</v>
      </c>
      <c r="C93" s="29" t="s">
        <v>255</v>
      </c>
      <c r="D93" s="30">
        <v>10000.0</v>
      </c>
      <c r="E93" s="31"/>
      <c r="F93" s="43"/>
    </row>
    <row r="94" ht="14.25" customHeight="1">
      <c r="B94" s="15">
        <v>45691.0</v>
      </c>
      <c r="C94" s="29" t="s">
        <v>328</v>
      </c>
      <c r="D94" s="30">
        <v>400000.0</v>
      </c>
      <c r="E94" s="31"/>
    </row>
    <row r="95" ht="14.25" customHeight="1">
      <c r="B95" s="15">
        <v>45691.0</v>
      </c>
      <c r="C95" s="29" t="s">
        <v>329</v>
      </c>
      <c r="D95" s="30">
        <v>25000.0</v>
      </c>
      <c r="E95" s="31"/>
    </row>
    <row r="96" ht="14.25" customHeight="1">
      <c r="B96" s="15">
        <v>45691.0</v>
      </c>
      <c r="C96" s="29" t="s">
        <v>181</v>
      </c>
      <c r="D96" s="30">
        <v>50000.0</v>
      </c>
      <c r="E96" s="31"/>
    </row>
    <row r="97" ht="14.25" customHeight="1">
      <c r="B97" s="15">
        <v>45691.0</v>
      </c>
      <c r="C97" s="29" t="s">
        <v>143</v>
      </c>
      <c r="D97" s="30">
        <v>500000.0</v>
      </c>
      <c r="E97" s="31"/>
      <c r="F97" s="19" t="s">
        <v>9</v>
      </c>
    </row>
    <row r="98" ht="14.25" customHeight="1">
      <c r="B98" s="15">
        <v>45691.0</v>
      </c>
      <c r="C98" s="29" t="s">
        <v>101</v>
      </c>
      <c r="D98" s="30">
        <v>50000.0</v>
      </c>
      <c r="E98" s="31"/>
    </row>
    <row r="99" ht="14.25" customHeight="1">
      <c r="B99" s="15">
        <v>45691.0</v>
      </c>
      <c r="C99" s="29" t="s">
        <v>330</v>
      </c>
      <c r="D99" s="30">
        <v>250000.0</v>
      </c>
      <c r="E99" s="31"/>
    </row>
    <row r="100" ht="14.25" customHeight="1">
      <c r="B100" s="15">
        <v>45691.0</v>
      </c>
      <c r="C100" s="29" t="s">
        <v>100</v>
      </c>
      <c r="D100" s="30">
        <v>250000.0</v>
      </c>
      <c r="E100" s="31"/>
      <c r="F100" s="19" t="s">
        <v>9</v>
      </c>
    </row>
    <row r="101" ht="14.25" customHeight="1">
      <c r="B101" s="15">
        <v>45691.0</v>
      </c>
      <c r="C101" s="29" t="s">
        <v>331</v>
      </c>
      <c r="D101" s="30">
        <v>200000.0</v>
      </c>
      <c r="E101" s="31"/>
      <c r="F101" s="19" t="s">
        <v>9</v>
      </c>
    </row>
    <row r="102" ht="14.25" customHeight="1">
      <c r="B102" s="15">
        <v>45691.0</v>
      </c>
      <c r="C102" s="29" t="s">
        <v>332</v>
      </c>
      <c r="D102" s="30">
        <v>100058.0</v>
      </c>
      <c r="E102" s="31"/>
    </row>
    <row r="103" ht="14.25" customHeight="1">
      <c r="B103" s="15">
        <v>45691.0</v>
      </c>
      <c r="C103" s="29" t="s">
        <v>25</v>
      </c>
      <c r="D103" s="30">
        <v>20000.0</v>
      </c>
      <c r="E103" s="31"/>
    </row>
    <row r="104" ht="14.25" customHeight="1">
      <c r="B104" s="15">
        <v>45691.0</v>
      </c>
      <c r="C104" s="29" t="s">
        <v>199</v>
      </c>
      <c r="D104" s="30">
        <v>2014430.0</v>
      </c>
      <c r="E104" s="31"/>
    </row>
    <row r="105" ht="14.25" customHeight="1">
      <c r="B105" s="15">
        <v>45692.0</v>
      </c>
      <c r="C105" s="29" t="s">
        <v>209</v>
      </c>
      <c r="D105" s="30">
        <v>50000.0</v>
      </c>
      <c r="E105" s="31"/>
    </row>
    <row r="106" ht="14.25" customHeight="1">
      <c r="B106" s="15">
        <v>45692.0</v>
      </c>
      <c r="C106" s="29" t="s">
        <v>54</v>
      </c>
      <c r="D106" s="30">
        <v>123456.0</v>
      </c>
      <c r="E106" s="31"/>
    </row>
    <row r="107" ht="14.25" customHeight="1">
      <c r="B107" s="15">
        <v>45692.0</v>
      </c>
      <c r="C107" s="29" t="s">
        <v>23</v>
      </c>
      <c r="D107" s="30">
        <v>50000.0</v>
      </c>
      <c r="E107" s="31"/>
    </row>
    <row r="108" ht="14.25" customHeight="1">
      <c r="B108" s="15">
        <v>45692.0</v>
      </c>
      <c r="C108" s="29" t="s">
        <v>333</v>
      </c>
      <c r="D108" s="30">
        <v>200000.0</v>
      </c>
      <c r="E108" s="31"/>
    </row>
    <row r="109" ht="14.25" customHeight="1">
      <c r="B109" s="15">
        <v>45692.0</v>
      </c>
      <c r="C109" s="29" t="s">
        <v>48</v>
      </c>
      <c r="D109" s="30">
        <v>200000.0</v>
      </c>
      <c r="E109" s="31"/>
    </row>
    <row r="110" ht="14.25" customHeight="1">
      <c r="B110" s="15">
        <v>45692.0</v>
      </c>
      <c r="C110" s="29" t="s">
        <v>216</v>
      </c>
      <c r="D110" s="30">
        <v>500000.0</v>
      </c>
      <c r="E110" s="31"/>
    </row>
    <row r="111" ht="14.25" customHeight="1">
      <c r="B111" s="15">
        <v>45692.0</v>
      </c>
      <c r="C111" s="29" t="s">
        <v>28</v>
      </c>
      <c r="D111" s="30">
        <v>100000.0</v>
      </c>
      <c r="E111" s="31"/>
    </row>
    <row r="112" ht="14.25" customHeight="1">
      <c r="B112" s="15">
        <v>45692.0</v>
      </c>
      <c r="C112" s="29" t="s">
        <v>334</v>
      </c>
      <c r="D112" s="30">
        <v>5000000.0</v>
      </c>
      <c r="E112" s="31"/>
    </row>
    <row r="113" ht="14.25" customHeight="1">
      <c r="B113" s="15">
        <v>45692.0</v>
      </c>
      <c r="C113" s="29" t="s">
        <v>335</v>
      </c>
      <c r="D113" s="30">
        <v>102500.0</v>
      </c>
      <c r="E113" s="31"/>
    </row>
    <row r="114" ht="14.25" customHeight="1">
      <c r="B114" s="15">
        <v>45692.0</v>
      </c>
      <c r="C114" s="29" t="s">
        <v>27</v>
      </c>
      <c r="D114" s="30">
        <v>25000.0</v>
      </c>
      <c r="E114" s="31"/>
    </row>
    <row r="115" ht="14.25" customHeight="1">
      <c r="B115" s="15">
        <v>45692.0</v>
      </c>
      <c r="C115" s="29" t="s">
        <v>127</v>
      </c>
      <c r="D115" s="30">
        <v>100000.0</v>
      </c>
      <c r="E115" s="31"/>
      <c r="F115" s="1"/>
    </row>
    <row r="116" ht="14.25" customHeight="1">
      <c r="B116" s="15">
        <v>45692.0</v>
      </c>
      <c r="C116" s="29" t="s">
        <v>336</v>
      </c>
      <c r="D116" s="30">
        <v>200000.0</v>
      </c>
      <c r="E116" s="31"/>
    </row>
    <row r="117" ht="14.25" customHeight="1">
      <c r="B117" s="15">
        <v>45693.0</v>
      </c>
      <c r="C117" s="29" t="s">
        <v>131</v>
      </c>
      <c r="D117" s="31"/>
      <c r="E117" s="30">
        <v>3000000.0</v>
      </c>
    </row>
    <row r="118" ht="14.25" customHeight="1">
      <c r="B118" s="15">
        <v>45693.0</v>
      </c>
      <c r="C118" s="29" t="s">
        <v>133</v>
      </c>
      <c r="D118" s="31"/>
      <c r="E118" s="30">
        <v>3000000.0</v>
      </c>
    </row>
    <row r="119" ht="14.25" customHeight="1">
      <c r="B119" s="15">
        <v>45693.0</v>
      </c>
      <c r="C119" s="29" t="s">
        <v>219</v>
      </c>
      <c r="D119" s="31"/>
      <c r="E119" s="30">
        <v>3000000.0</v>
      </c>
    </row>
    <row r="120" ht="14.25" customHeight="1">
      <c r="B120" s="15">
        <v>45693.0</v>
      </c>
      <c r="C120" s="29" t="s">
        <v>306</v>
      </c>
      <c r="D120" s="31"/>
      <c r="E120" s="30">
        <v>3000000.0</v>
      </c>
    </row>
    <row r="121" ht="14.25" customHeight="1">
      <c r="B121" s="15">
        <v>45693.0</v>
      </c>
      <c r="C121" s="29" t="s">
        <v>135</v>
      </c>
      <c r="D121" s="31"/>
      <c r="E121" s="30">
        <v>3000000.0</v>
      </c>
    </row>
    <row r="122" ht="14.25" customHeight="1">
      <c r="B122" s="15">
        <v>45693.0</v>
      </c>
      <c r="C122" s="29" t="s">
        <v>137</v>
      </c>
      <c r="D122" s="31"/>
      <c r="E122" s="30">
        <v>3000000.0</v>
      </c>
      <c r="F122" s="1"/>
    </row>
    <row r="123" ht="14.25" customHeight="1">
      <c r="B123" s="15">
        <v>45693.0</v>
      </c>
      <c r="C123" s="29" t="s">
        <v>28</v>
      </c>
      <c r="D123" s="30">
        <v>100000.0</v>
      </c>
      <c r="E123" s="31"/>
    </row>
    <row r="124" ht="14.25" customHeight="1">
      <c r="B124" s="15">
        <v>45693.0</v>
      </c>
      <c r="C124" s="29" t="s">
        <v>41</v>
      </c>
      <c r="D124" s="30">
        <v>300000.0</v>
      </c>
      <c r="E124" s="31"/>
    </row>
    <row r="125" ht="14.25" customHeight="1">
      <c r="B125" s="15">
        <v>45693.0</v>
      </c>
      <c r="C125" s="29" t="s">
        <v>49</v>
      </c>
      <c r="D125" s="30">
        <v>40000.0</v>
      </c>
      <c r="E125" s="31"/>
    </row>
    <row r="126" ht="14.25" customHeight="1">
      <c r="B126" s="15">
        <v>45693.0</v>
      </c>
      <c r="C126" s="29" t="s">
        <v>27</v>
      </c>
      <c r="D126" s="30">
        <v>25000.0</v>
      </c>
      <c r="E126" s="31"/>
    </row>
    <row r="127" ht="14.25" customHeight="1">
      <c r="B127" s="15">
        <v>45693.0</v>
      </c>
      <c r="C127" s="29" t="s">
        <v>84</v>
      </c>
      <c r="D127" s="30">
        <v>100000.0</v>
      </c>
      <c r="E127" s="31"/>
      <c r="F127" s="1"/>
    </row>
    <row r="128" ht="14.25" customHeight="1">
      <c r="B128" s="15">
        <v>45693.0</v>
      </c>
      <c r="C128" s="29" t="s">
        <v>191</v>
      </c>
      <c r="D128" s="30">
        <v>50000.0</v>
      </c>
      <c r="E128" s="31"/>
    </row>
    <row r="129" ht="14.25" customHeight="1">
      <c r="B129" s="15">
        <v>45693.0</v>
      </c>
      <c r="C129" s="29" t="s">
        <v>32</v>
      </c>
      <c r="D129" s="30">
        <v>200000.0</v>
      </c>
      <c r="E129" s="31"/>
      <c r="F129" s="19" t="s">
        <v>9</v>
      </c>
    </row>
    <row r="130" ht="14.25" customHeight="1">
      <c r="B130" s="15">
        <v>45693.0</v>
      </c>
      <c r="C130" s="29" t="s">
        <v>337</v>
      </c>
      <c r="D130" s="30">
        <v>500000.0</v>
      </c>
      <c r="E130" s="31"/>
      <c r="F130" s="1"/>
    </row>
    <row r="131" ht="14.25" customHeight="1">
      <c r="B131" s="15">
        <v>45693.0</v>
      </c>
      <c r="C131" s="29" t="s">
        <v>338</v>
      </c>
      <c r="D131" s="30">
        <v>100000.0</v>
      </c>
      <c r="E131" s="31"/>
    </row>
    <row r="132" ht="14.25" customHeight="1">
      <c r="B132" s="15">
        <v>45693.0</v>
      </c>
      <c r="C132" s="29" t="s">
        <v>172</v>
      </c>
      <c r="D132" s="30">
        <v>120000.0</v>
      </c>
      <c r="E132" s="31"/>
    </row>
    <row r="133" ht="14.25" customHeight="1">
      <c r="B133" s="15">
        <v>45694.0</v>
      </c>
      <c r="C133" s="29" t="s">
        <v>128</v>
      </c>
      <c r="D133" s="30">
        <v>300000.0</v>
      </c>
      <c r="E133" s="31"/>
    </row>
    <row r="134" ht="14.25" customHeight="1">
      <c r="B134" s="15">
        <v>45694.0</v>
      </c>
      <c r="C134" s="29" t="s">
        <v>35</v>
      </c>
      <c r="D134" s="30">
        <v>50000.0</v>
      </c>
      <c r="E134" s="31"/>
    </row>
    <row r="135" ht="14.25" customHeight="1">
      <c r="B135" s="15">
        <v>45694.0</v>
      </c>
      <c r="C135" s="29" t="s">
        <v>55</v>
      </c>
      <c r="D135" s="30">
        <v>100000.0</v>
      </c>
      <c r="E135" s="31"/>
      <c r="F135" s="1"/>
    </row>
    <row r="136" ht="14.25" customHeight="1">
      <c r="B136" s="15">
        <v>45694.0</v>
      </c>
      <c r="C136" s="29" t="s">
        <v>10</v>
      </c>
      <c r="D136" s="30">
        <v>10000.0</v>
      </c>
      <c r="E136" s="31"/>
      <c r="F136" s="1"/>
    </row>
    <row r="137" ht="14.25" customHeight="1">
      <c r="B137" s="15">
        <v>45694.0</v>
      </c>
      <c r="C137" s="29" t="s">
        <v>339</v>
      </c>
      <c r="D137" s="30">
        <v>200000.0</v>
      </c>
      <c r="E137" s="31"/>
    </row>
    <row r="138" ht="14.25" customHeight="1">
      <c r="B138" s="15">
        <v>45694.0</v>
      </c>
      <c r="C138" s="29" t="s">
        <v>83</v>
      </c>
      <c r="D138" s="30">
        <v>100000.0</v>
      </c>
      <c r="E138" s="31"/>
    </row>
    <row r="139" ht="14.25" customHeight="1">
      <c r="B139" s="15">
        <v>45694.0</v>
      </c>
      <c r="C139" s="29" t="s">
        <v>49</v>
      </c>
      <c r="D139" s="30">
        <v>40000.0</v>
      </c>
      <c r="E139" s="31"/>
    </row>
    <row r="140" ht="14.25" customHeight="1">
      <c r="B140" s="15">
        <v>45694.0</v>
      </c>
      <c r="C140" s="29" t="s">
        <v>59</v>
      </c>
      <c r="D140" s="30">
        <v>500000.0</v>
      </c>
      <c r="E140" s="31"/>
      <c r="F140" s="19" t="s">
        <v>60</v>
      </c>
    </row>
    <row r="141" ht="14.25" customHeight="1">
      <c r="B141" s="15">
        <v>45694.0</v>
      </c>
      <c r="C141" s="29" t="s">
        <v>96</v>
      </c>
      <c r="D141" s="30">
        <v>350000.0</v>
      </c>
      <c r="E141" s="31"/>
    </row>
    <row r="142" ht="14.25" customHeight="1">
      <c r="B142" s="15">
        <v>45694.0</v>
      </c>
      <c r="C142" s="29" t="s">
        <v>37</v>
      </c>
      <c r="D142" s="30">
        <v>1000000.0</v>
      </c>
      <c r="E142" s="31"/>
    </row>
    <row r="143" ht="14.25" customHeight="1">
      <c r="B143" s="15">
        <v>45694.0</v>
      </c>
      <c r="C143" s="29" t="s">
        <v>28</v>
      </c>
      <c r="D143" s="30">
        <v>100000.0</v>
      </c>
      <c r="E143" s="31"/>
    </row>
    <row r="144" ht="14.25" customHeight="1">
      <c r="B144" s="15">
        <v>45694.0</v>
      </c>
      <c r="C144" s="29" t="s">
        <v>27</v>
      </c>
      <c r="D144" s="30">
        <v>25000.0</v>
      </c>
      <c r="E144" s="31"/>
    </row>
    <row r="145" ht="14.25" customHeight="1">
      <c r="B145" s="15">
        <v>45694.0</v>
      </c>
      <c r="C145" s="29" t="s">
        <v>340</v>
      </c>
      <c r="D145" s="30">
        <v>100000.0</v>
      </c>
      <c r="E145" s="31"/>
    </row>
    <row r="146" ht="14.25" customHeight="1">
      <c r="B146" s="15">
        <v>45694.0</v>
      </c>
      <c r="C146" s="29" t="s">
        <v>341</v>
      </c>
      <c r="D146" s="30">
        <v>200000.0</v>
      </c>
      <c r="E146" s="31"/>
    </row>
    <row r="147" ht="14.25" customHeight="1">
      <c r="B147" s="15">
        <v>45694.0</v>
      </c>
      <c r="C147" s="29" t="s">
        <v>147</v>
      </c>
      <c r="D147" s="30">
        <v>150000.0</v>
      </c>
      <c r="E147" s="31"/>
    </row>
    <row r="148" ht="14.25" customHeight="1">
      <c r="B148" s="15">
        <v>45694.0</v>
      </c>
      <c r="C148" s="29" t="s">
        <v>118</v>
      </c>
      <c r="D148" s="30">
        <v>2500000.0</v>
      </c>
      <c r="E148" s="31"/>
      <c r="F148" s="19" t="s">
        <v>9</v>
      </c>
      <c r="G148" s="19" t="s">
        <v>342</v>
      </c>
    </row>
    <row r="149" ht="14.25" customHeight="1">
      <c r="B149" s="15">
        <v>45694.0</v>
      </c>
      <c r="C149" s="29" t="s">
        <v>118</v>
      </c>
      <c r="D149" s="30">
        <v>700077.0</v>
      </c>
      <c r="E149" s="31"/>
      <c r="F149" s="19" t="s">
        <v>294</v>
      </c>
    </row>
    <row r="150" ht="14.25" customHeight="1">
      <c r="B150" s="15">
        <v>45694.0</v>
      </c>
      <c r="C150" s="29" t="s">
        <v>225</v>
      </c>
      <c r="D150" s="30">
        <v>50000.0</v>
      </c>
      <c r="E150" s="31"/>
    </row>
    <row r="151" ht="14.25" customHeight="1">
      <c r="B151" s="15">
        <v>45694.0</v>
      </c>
      <c r="C151" s="29" t="s">
        <v>41</v>
      </c>
      <c r="D151" s="30">
        <v>500000.0</v>
      </c>
      <c r="E151" s="31"/>
    </row>
    <row r="152" ht="14.25" customHeight="1">
      <c r="B152" s="15">
        <v>45694.0</v>
      </c>
      <c r="C152" s="29" t="s">
        <v>272</v>
      </c>
      <c r="D152" s="30">
        <v>50000.0</v>
      </c>
      <c r="E152" s="31"/>
    </row>
    <row r="153" ht="14.25" customHeight="1">
      <c r="B153" s="15">
        <v>45695.0</v>
      </c>
      <c r="C153" s="29" t="s">
        <v>45</v>
      </c>
      <c r="D153" s="30">
        <v>600000.0</v>
      </c>
      <c r="E153" s="31"/>
      <c r="F153" s="19" t="s">
        <v>46</v>
      </c>
    </row>
    <row r="154" ht="14.25" customHeight="1">
      <c r="B154" s="15">
        <v>45695.0</v>
      </c>
      <c r="C154" s="29" t="s">
        <v>58</v>
      </c>
      <c r="D154" s="30">
        <v>135473.0</v>
      </c>
      <c r="E154" s="31"/>
      <c r="F154" s="1"/>
    </row>
    <row r="155" ht="14.25" customHeight="1">
      <c r="B155" s="15">
        <v>45695.0</v>
      </c>
      <c r="C155" s="29" t="s">
        <v>187</v>
      </c>
      <c r="D155" s="30">
        <v>250431.0</v>
      </c>
      <c r="E155" s="31"/>
      <c r="F155" s="1"/>
    </row>
    <row r="156" ht="14.25" customHeight="1">
      <c r="B156" s="15">
        <v>45695.0</v>
      </c>
      <c r="C156" s="29" t="s">
        <v>343</v>
      </c>
      <c r="D156" s="30">
        <v>300000.0</v>
      </c>
      <c r="E156" s="31"/>
    </row>
    <row r="157" ht="14.25" customHeight="1">
      <c r="B157" s="15">
        <v>45695.0</v>
      </c>
      <c r="C157" s="29" t="s">
        <v>344</v>
      </c>
      <c r="D157" s="30">
        <v>250000.0</v>
      </c>
      <c r="E157" s="31"/>
      <c r="F157" s="19" t="s">
        <v>9</v>
      </c>
    </row>
    <row r="158" ht="14.25" customHeight="1">
      <c r="B158" s="15">
        <v>45695.0</v>
      </c>
      <c r="C158" s="29" t="s">
        <v>340</v>
      </c>
      <c r="D158" s="30">
        <v>100000.0</v>
      </c>
      <c r="E158" s="31"/>
    </row>
    <row r="159" ht="14.25" customHeight="1">
      <c r="B159" s="15">
        <v>45695.0</v>
      </c>
      <c r="C159" s="29" t="s">
        <v>345</v>
      </c>
      <c r="D159" s="30">
        <v>300058.0</v>
      </c>
      <c r="E159" s="31"/>
    </row>
    <row r="160" ht="14.25" customHeight="1">
      <c r="B160" s="15">
        <v>45695.0</v>
      </c>
      <c r="C160" s="29" t="s">
        <v>27</v>
      </c>
      <c r="D160" s="30">
        <v>25000.0</v>
      </c>
      <c r="E160" s="31"/>
      <c r="F160" s="1"/>
    </row>
    <row r="161" ht="14.25" customHeight="1">
      <c r="B161" s="15">
        <v>45695.0</v>
      </c>
      <c r="C161" s="29" t="s">
        <v>346</v>
      </c>
      <c r="D161" s="30">
        <v>50000.0</v>
      </c>
      <c r="E161" s="31"/>
    </row>
    <row r="162" ht="14.25" customHeight="1">
      <c r="B162" s="15">
        <v>45695.0</v>
      </c>
      <c r="C162" s="29" t="s">
        <v>114</v>
      </c>
      <c r="D162" s="30">
        <v>500000.0</v>
      </c>
      <c r="E162" s="31"/>
      <c r="F162" s="19" t="s">
        <v>9</v>
      </c>
    </row>
    <row r="163" ht="14.25" customHeight="1">
      <c r="B163" s="15">
        <v>45695.0</v>
      </c>
      <c r="C163" s="29" t="s">
        <v>255</v>
      </c>
      <c r="D163" s="30">
        <v>10000.0</v>
      </c>
      <c r="E163" s="31"/>
    </row>
    <row r="164" ht="14.25" customHeight="1">
      <c r="B164" s="15">
        <v>45696.0</v>
      </c>
      <c r="C164" s="29" t="s">
        <v>27</v>
      </c>
      <c r="D164" s="30">
        <v>25000.0</v>
      </c>
      <c r="E164" s="31"/>
    </row>
    <row r="165" ht="14.25" customHeight="1">
      <c r="B165" s="15">
        <v>45696.0</v>
      </c>
      <c r="C165" s="29" t="s">
        <v>172</v>
      </c>
      <c r="D165" s="30">
        <v>120000.0</v>
      </c>
      <c r="E165" s="31"/>
    </row>
    <row r="166" ht="14.25" customHeight="1">
      <c r="B166" s="15">
        <v>45696.0</v>
      </c>
      <c r="C166" s="29" t="s">
        <v>28</v>
      </c>
      <c r="D166" s="30">
        <v>100000.0</v>
      </c>
      <c r="E166" s="31"/>
    </row>
    <row r="167" ht="14.25" customHeight="1">
      <c r="B167" s="15">
        <v>45696.0</v>
      </c>
      <c r="C167" s="29" t="s">
        <v>131</v>
      </c>
      <c r="D167" s="31"/>
      <c r="E167" s="30">
        <v>3000000.0</v>
      </c>
      <c r="F167" s="1"/>
    </row>
    <row r="168" ht="14.25" customHeight="1">
      <c r="B168" s="15">
        <v>45696.0</v>
      </c>
      <c r="C168" s="29" t="s">
        <v>69</v>
      </c>
      <c r="D168" s="31"/>
      <c r="E168" s="30">
        <v>3000000.0</v>
      </c>
    </row>
    <row r="169" ht="14.25" customHeight="1">
      <c r="B169" s="15">
        <v>45696.0</v>
      </c>
      <c r="C169" s="29" t="s">
        <v>306</v>
      </c>
      <c r="D169" s="31"/>
      <c r="E169" s="30">
        <v>3000000.0</v>
      </c>
    </row>
    <row r="170" ht="14.25" customHeight="1">
      <c r="B170" s="15">
        <v>45696.0</v>
      </c>
      <c r="C170" s="29" t="s">
        <v>220</v>
      </c>
      <c r="D170" s="31"/>
      <c r="E170" s="30">
        <v>3000000.0</v>
      </c>
    </row>
    <row r="171" ht="14.25" customHeight="1">
      <c r="B171" s="15">
        <v>45696.0</v>
      </c>
      <c r="C171" s="29" t="s">
        <v>72</v>
      </c>
      <c r="D171" s="31"/>
      <c r="E171" s="30">
        <v>3000000.0</v>
      </c>
    </row>
    <row r="172" ht="14.25" customHeight="1">
      <c r="B172" s="15">
        <v>45696.0</v>
      </c>
      <c r="C172" s="29" t="s">
        <v>73</v>
      </c>
      <c r="D172" s="31"/>
      <c r="E172" s="30">
        <v>3000000.0</v>
      </c>
      <c r="F172" s="1"/>
    </row>
    <row r="173" ht="14.25" customHeight="1">
      <c r="B173" s="15">
        <v>45696.0</v>
      </c>
      <c r="C173" s="29" t="s">
        <v>133</v>
      </c>
      <c r="D173" s="31"/>
      <c r="E173" s="30">
        <v>3000000.0</v>
      </c>
    </row>
    <row r="174" ht="14.25" customHeight="1">
      <c r="B174" s="15">
        <v>45696.0</v>
      </c>
      <c r="C174" s="29" t="s">
        <v>219</v>
      </c>
      <c r="D174" s="31"/>
      <c r="E174" s="30">
        <v>3000000.0</v>
      </c>
    </row>
    <row r="175" ht="14.25" customHeight="1">
      <c r="B175" s="15">
        <v>45696.0</v>
      </c>
      <c r="C175" s="29" t="s">
        <v>347</v>
      </c>
      <c r="D175" s="31"/>
      <c r="E175" s="30">
        <v>2000000.0</v>
      </c>
      <c r="F175" s="3" t="s">
        <v>194</v>
      </c>
    </row>
    <row r="176" ht="14.25" customHeight="1">
      <c r="B176" s="15">
        <v>45696.0</v>
      </c>
      <c r="C176" s="29" t="s">
        <v>307</v>
      </c>
      <c r="D176" s="31"/>
      <c r="E176" s="30">
        <v>1350000.0</v>
      </c>
      <c r="F176" s="19" t="s">
        <v>289</v>
      </c>
      <c r="G176" s="19" t="s">
        <v>348</v>
      </c>
    </row>
    <row r="177" ht="14.25" customHeight="1">
      <c r="B177" s="15">
        <v>45696.0</v>
      </c>
      <c r="C177" s="29" t="s">
        <v>310</v>
      </c>
      <c r="D177" s="31"/>
      <c r="E177" s="30">
        <v>150000.0</v>
      </c>
      <c r="F177" s="19" t="s">
        <v>289</v>
      </c>
      <c r="G177" s="19" t="s">
        <v>349</v>
      </c>
    </row>
    <row r="178" ht="14.25" customHeight="1">
      <c r="B178" s="15">
        <v>45696.0</v>
      </c>
      <c r="C178" s="29" t="s">
        <v>103</v>
      </c>
      <c r="D178" s="30">
        <v>400000.0</v>
      </c>
      <c r="E178" s="31"/>
    </row>
    <row r="179" ht="14.25" customHeight="1">
      <c r="B179" s="15">
        <v>45696.0</v>
      </c>
      <c r="C179" s="29" t="s">
        <v>14</v>
      </c>
      <c r="D179" s="30">
        <v>25000.0</v>
      </c>
      <c r="E179" s="31"/>
    </row>
    <row r="180" ht="14.25" customHeight="1">
      <c r="B180" s="15">
        <v>45696.0</v>
      </c>
      <c r="C180" s="29" t="s">
        <v>88</v>
      </c>
      <c r="D180" s="30">
        <v>500000.0</v>
      </c>
      <c r="E180" s="31"/>
    </row>
    <row r="181" ht="14.25" customHeight="1">
      <c r="B181" s="15">
        <v>45697.0</v>
      </c>
      <c r="C181" s="29" t="s">
        <v>156</v>
      </c>
      <c r="D181" s="30">
        <v>100000.0</v>
      </c>
      <c r="E181" s="31"/>
    </row>
    <row r="182" ht="14.25" customHeight="1">
      <c r="B182" s="15">
        <v>45697.0</v>
      </c>
      <c r="C182" s="29" t="s">
        <v>94</v>
      </c>
      <c r="D182" s="30">
        <v>25000.0</v>
      </c>
      <c r="E182" s="31"/>
      <c r="F182" s="3" t="s">
        <v>9</v>
      </c>
    </row>
    <row r="183" ht="14.25" customHeight="1">
      <c r="B183" s="15">
        <v>45697.0</v>
      </c>
      <c r="C183" s="29" t="s">
        <v>28</v>
      </c>
      <c r="D183" s="30">
        <v>100000.0</v>
      </c>
      <c r="E183" s="31"/>
    </row>
    <row r="184" ht="14.25" customHeight="1">
      <c r="B184" s="15">
        <v>45697.0</v>
      </c>
      <c r="C184" s="29" t="s">
        <v>350</v>
      </c>
      <c r="D184" s="30">
        <v>100000.0</v>
      </c>
      <c r="E184" s="31"/>
    </row>
    <row r="185" ht="14.25" customHeight="1">
      <c r="B185" s="15">
        <v>45697.0</v>
      </c>
      <c r="C185" s="29" t="s">
        <v>25</v>
      </c>
      <c r="D185" s="30">
        <v>20000.0</v>
      </c>
      <c r="E185" s="31"/>
    </row>
    <row r="186" ht="14.25" customHeight="1">
      <c r="B186" s="15">
        <v>45697.0</v>
      </c>
      <c r="C186" s="29" t="s">
        <v>268</v>
      </c>
      <c r="D186" s="30">
        <v>50000.0</v>
      </c>
      <c r="E186" s="31"/>
    </row>
    <row r="187" ht="14.25" customHeight="1">
      <c r="B187" s="15">
        <v>45697.0</v>
      </c>
      <c r="C187" s="29" t="s">
        <v>97</v>
      </c>
      <c r="D187" s="30">
        <v>1500000.0</v>
      </c>
      <c r="E187" s="31"/>
      <c r="F187" s="1"/>
    </row>
    <row r="188" ht="14.25" customHeight="1">
      <c r="B188" s="15">
        <v>45697.0</v>
      </c>
      <c r="C188" s="29" t="s">
        <v>172</v>
      </c>
      <c r="D188" s="30">
        <v>120000.0</v>
      </c>
      <c r="E188" s="31"/>
    </row>
    <row r="189" ht="14.25" customHeight="1">
      <c r="B189" s="15">
        <v>45697.0</v>
      </c>
      <c r="C189" s="29" t="s">
        <v>141</v>
      </c>
      <c r="D189" s="30">
        <v>1000333.0</v>
      </c>
      <c r="E189" s="31"/>
    </row>
    <row r="190" ht="14.25" customHeight="1">
      <c r="B190" s="15">
        <v>45697.0</v>
      </c>
      <c r="C190" s="29" t="s">
        <v>77</v>
      </c>
      <c r="D190" s="31"/>
      <c r="E190" s="30">
        <v>3000000.0</v>
      </c>
    </row>
    <row r="191" ht="14.25" customHeight="1">
      <c r="B191" s="15">
        <v>45697.0</v>
      </c>
      <c r="C191" s="29" t="s">
        <v>78</v>
      </c>
      <c r="D191" s="31"/>
      <c r="E191" s="30">
        <v>3000000.0</v>
      </c>
    </row>
    <row r="192" ht="14.25" customHeight="1">
      <c r="B192" s="15">
        <v>45697.0</v>
      </c>
      <c r="C192" s="29" t="s">
        <v>79</v>
      </c>
      <c r="D192" s="31"/>
      <c r="E192" s="30">
        <v>3000000.0</v>
      </c>
    </row>
    <row r="193" ht="14.25" customHeight="1">
      <c r="B193" s="15">
        <v>45697.0</v>
      </c>
      <c r="C193" s="29" t="s">
        <v>351</v>
      </c>
      <c r="D193" s="30">
        <v>500000.0</v>
      </c>
      <c r="E193" s="31"/>
      <c r="F193" s="19" t="s">
        <v>9</v>
      </c>
    </row>
    <row r="194" ht="14.25" customHeight="1">
      <c r="B194" s="15">
        <v>45698.0</v>
      </c>
      <c r="C194" s="29" t="s">
        <v>178</v>
      </c>
      <c r="D194" s="30">
        <v>100000.0</v>
      </c>
      <c r="E194" s="31"/>
    </row>
    <row r="195" ht="14.25" customHeight="1">
      <c r="B195" s="15">
        <v>45698.0</v>
      </c>
      <c r="C195" s="29" t="s">
        <v>352</v>
      </c>
      <c r="D195" s="30">
        <v>200000.0</v>
      </c>
      <c r="E195" s="31"/>
    </row>
    <row r="196" ht="14.25" customHeight="1">
      <c r="B196" s="15">
        <v>45698.0</v>
      </c>
      <c r="C196" s="29" t="s">
        <v>266</v>
      </c>
      <c r="D196" s="30">
        <v>88822.0</v>
      </c>
      <c r="E196" s="31"/>
      <c r="F196" s="1"/>
    </row>
    <row r="197" ht="14.25" customHeight="1">
      <c r="B197" s="15">
        <v>45698.0</v>
      </c>
      <c r="C197" s="29" t="s">
        <v>152</v>
      </c>
      <c r="D197" s="30">
        <v>100000.0</v>
      </c>
      <c r="E197" s="31"/>
    </row>
    <row r="198" ht="14.25" customHeight="1">
      <c r="B198" s="15">
        <v>45698.0</v>
      </c>
      <c r="C198" s="29" t="s">
        <v>27</v>
      </c>
      <c r="D198" s="30">
        <v>25000.0</v>
      </c>
      <c r="E198" s="31"/>
    </row>
    <row r="199" ht="14.25" customHeight="1">
      <c r="B199" s="15">
        <v>45698.0</v>
      </c>
      <c r="C199" s="29" t="s">
        <v>213</v>
      </c>
      <c r="D199" s="30">
        <v>50000.0</v>
      </c>
      <c r="E199" s="31"/>
      <c r="F199" s="3" t="s">
        <v>9</v>
      </c>
    </row>
    <row r="200" ht="14.25" customHeight="1">
      <c r="B200" s="15">
        <v>45698.0</v>
      </c>
      <c r="C200" s="29" t="s">
        <v>353</v>
      </c>
      <c r="D200" s="30">
        <v>50000.0</v>
      </c>
      <c r="E200" s="31"/>
    </row>
    <row r="201" ht="14.25" customHeight="1">
      <c r="B201" s="15">
        <v>45698.0</v>
      </c>
      <c r="C201" s="29" t="s">
        <v>233</v>
      </c>
      <c r="D201" s="30">
        <v>300000.0</v>
      </c>
      <c r="E201" s="31"/>
      <c r="F201" s="1"/>
    </row>
    <row r="202" ht="14.25" customHeight="1">
      <c r="B202" s="15">
        <v>45698.0</v>
      </c>
      <c r="C202" s="29" t="s">
        <v>246</v>
      </c>
      <c r="D202" s="30">
        <v>100000.0</v>
      </c>
      <c r="E202" s="31"/>
    </row>
    <row r="203" ht="14.25" customHeight="1">
      <c r="B203" s="15">
        <v>45698.0</v>
      </c>
      <c r="C203" s="29" t="s">
        <v>163</v>
      </c>
      <c r="D203" s="30">
        <v>5000000.0</v>
      </c>
      <c r="E203" s="31"/>
      <c r="F203" s="1"/>
    </row>
    <row r="204" ht="14.25" customHeight="1">
      <c r="B204" s="15">
        <v>45698.0</v>
      </c>
      <c r="C204" s="29" t="s">
        <v>28</v>
      </c>
      <c r="D204" s="30">
        <v>100000.0</v>
      </c>
      <c r="E204" s="31"/>
      <c r="F204" s="1"/>
    </row>
    <row r="205" ht="14.25" customHeight="1">
      <c r="B205" s="15">
        <v>45698.0</v>
      </c>
      <c r="C205" s="29" t="s">
        <v>354</v>
      </c>
      <c r="D205" s="30">
        <v>250000.0</v>
      </c>
      <c r="E205" s="31"/>
    </row>
    <row r="206" ht="14.25" customHeight="1">
      <c r="B206" s="15">
        <v>45698.0</v>
      </c>
      <c r="C206" s="29" t="s">
        <v>191</v>
      </c>
      <c r="D206" s="30">
        <v>50000.0</v>
      </c>
      <c r="E206" s="31"/>
    </row>
    <row r="207" ht="14.25" customHeight="1">
      <c r="B207" s="15">
        <v>45698.0</v>
      </c>
      <c r="C207" s="29" t="s">
        <v>355</v>
      </c>
      <c r="D207" s="30">
        <v>500123.0</v>
      </c>
      <c r="E207" s="31"/>
    </row>
    <row r="208" ht="14.25" customHeight="1">
      <c r="B208" s="15">
        <v>45698.0</v>
      </c>
      <c r="C208" s="29" t="s">
        <v>209</v>
      </c>
      <c r="D208" s="30">
        <v>50000.0</v>
      </c>
      <c r="E208" s="31"/>
    </row>
    <row r="209" ht="14.25" customHeight="1">
      <c r="B209" s="15">
        <v>45698.0</v>
      </c>
      <c r="C209" s="29" t="s">
        <v>227</v>
      </c>
      <c r="D209" s="30">
        <v>100000.0</v>
      </c>
      <c r="E209" s="31"/>
    </row>
    <row r="210" ht="14.25" customHeight="1">
      <c r="B210" s="15">
        <v>45698.0</v>
      </c>
      <c r="C210" s="29" t="s">
        <v>127</v>
      </c>
      <c r="D210" s="30">
        <v>100000.0</v>
      </c>
      <c r="E210" s="31"/>
    </row>
    <row r="211" ht="14.25" customHeight="1">
      <c r="B211" s="15">
        <v>45698.0</v>
      </c>
      <c r="C211" s="29" t="s">
        <v>49</v>
      </c>
      <c r="D211" s="30">
        <v>40000.0</v>
      </c>
      <c r="E211" s="31"/>
    </row>
    <row r="212" ht="14.25" customHeight="1">
      <c r="B212" s="15">
        <v>45699.0</v>
      </c>
      <c r="C212" s="29" t="s">
        <v>356</v>
      </c>
      <c r="D212" s="30">
        <v>50000.0</v>
      </c>
      <c r="E212" s="31"/>
      <c r="F212" s="1"/>
    </row>
    <row r="213" ht="14.25" customHeight="1">
      <c r="B213" s="15">
        <v>45699.0</v>
      </c>
      <c r="C213" s="29" t="s">
        <v>169</v>
      </c>
      <c r="D213" s="30">
        <v>250000.0</v>
      </c>
      <c r="E213" s="31"/>
      <c r="F213" s="19" t="s">
        <v>9</v>
      </c>
    </row>
    <row r="214" ht="14.25" customHeight="1">
      <c r="B214" s="15">
        <v>45699.0</v>
      </c>
      <c r="C214" s="29" t="s">
        <v>357</v>
      </c>
      <c r="D214" s="30">
        <v>682100.0</v>
      </c>
      <c r="E214" s="31"/>
    </row>
    <row r="215" ht="14.25" customHeight="1">
      <c r="B215" s="15">
        <v>45699.0</v>
      </c>
      <c r="C215" s="29" t="s">
        <v>146</v>
      </c>
      <c r="D215" s="30">
        <v>300000.0</v>
      </c>
      <c r="E215" s="31"/>
    </row>
    <row r="216" ht="14.25" customHeight="1">
      <c r="B216" s="15">
        <v>45699.0</v>
      </c>
      <c r="C216" s="29" t="s">
        <v>28</v>
      </c>
      <c r="D216" s="30">
        <v>100000.0</v>
      </c>
      <c r="E216" s="31"/>
    </row>
    <row r="217" ht="14.25" customHeight="1">
      <c r="B217" s="15">
        <v>45699.0</v>
      </c>
      <c r="C217" s="29" t="s">
        <v>340</v>
      </c>
      <c r="D217" s="30">
        <v>100000.0</v>
      </c>
      <c r="E217" s="31"/>
    </row>
    <row r="218" ht="14.25" customHeight="1">
      <c r="B218" s="15">
        <v>45699.0</v>
      </c>
      <c r="C218" s="29" t="s">
        <v>358</v>
      </c>
      <c r="D218" s="30">
        <v>500000.0</v>
      </c>
      <c r="E218" s="31"/>
      <c r="F218" s="1"/>
    </row>
    <row r="219" ht="14.25" customHeight="1">
      <c r="B219" s="15">
        <v>45699.0</v>
      </c>
      <c r="C219" s="29" t="s">
        <v>359</v>
      </c>
      <c r="D219" s="30">
        <v>50000.0</v>
      </c>
      <c r="E219" s="31"/>
    </row>
    <row r="220" ht="14.25" customHeight="1">
      <c r="B220" s="15">
        <v>45699.0</v>
      </c>
      <c r="C220" s="29" t="s">
        <v>156</v>
      </c>
      <c r="D220" s="30">
        <v>100000.0</v>
      </c>
      <c r="E220" s="31"/>
      <c r="F220" s="3" t="s">
        <v>9</v>
      </c>
    </row>
    <row r="221" ht="14.25" customHeight="1">
      <c r="B221" s="15">
        <v>45700.0</v>
      </c>
      <c r="C221" s="29" t="s">
        <v>360</v>
      </c>
      <c r="D221" s="30">
        <v>1000800.0</v>
      </c>
      <c r="E221" s="31"/>
      <c r="F221" s="19" t="s">
        <v>60</v>
      </c>
    </row>
    <row r="222" ht="14.25" customHeight="1">
      <c r="B222" s="15">
        <v>45700.0</v>
      </c>
      <c r="C222" s="29" t="s">
        <v>361</v>
      </c>
      <c r="D222" s="31"/>
      <c r="E222" s="30">
        <v>1500000.0</v>
      </c>
      <c r="F222" s="1"/>
    </row>
    <row r="223" ht="14.25" customHeight="1">
      <c r="B223" s="15">
        <v>45700.0</v>
      </c>
      <c r="C223" s="29" t="s">
        <v>362</v>
      </c>
      <c r="D223" s="31"/>
      <c r="E223" s="30">
        <v>1500000.0</v>
      </c>
      <c r="F223" s="1"/>
    </row>
    <row r="224" ht="14.25" customHeight="1">
      <c r="B224" s="15">
        <v>45700.0</v>
      </c>
      <c r="C224" s="29" t="s">
        <v>363</v>
      </c>
      <c r="D224" s="31"/>
      <c r="E224" s="30">
        <v>1500000.0</v>
      </c>
    </row>
    <row r="225" ht="14.25" customHeight="1">
      <c r="B225" s="15">
        <v>45700.0</v>
      </c>
      <c r="C225" s="29" t="s">
        <v>364</v>
      </c>
      <c r="D225" s="31"/>
      <c r="E225" s="30">
        <v>1500000.0</v>
      </c>
    </row>
    <row r="226" ht="14.25" customHeight="1">
      <c r="B226" s="15">
        <v>45700.0</v>
      </c>
      <c r="C226" s="29" t="s">
        <v>365</v>
      </c>
      <c r="D226" s="31"/>
      <c r="E226" s="30">
        <v>1500000.0</v>
      </c>
    </row>
    <row r="227" ht="14.25" customHeight="1">
      <c r="B227" s="15">
        <v>45700.0</v>
      </c>
      <c r="C227" s="29" t="s">
        <v>366</v>
      </c>
      <c r="D227" s="31"/>
      <c r="E227" s="30">
        <v>1500000.0</v>
      </c>
    </row>
    <row r="228" ht="14.25" customHeight="1">
      <c r="B228" s="15">
        <v>45700.0</v>
      </c>
      <c r="C228" s="29" t="s">
        <v>367</v>
      </c>
      <c r="D228" s="31"/>
      <c r="E228" s="30">
        <v>1500000.0</v>
      </c>
    </row>
    <row r="229" ht="14.25" customHeight="1">
      <c r="B229" s="15">
        <v>45700.0</v>
      </c>
      <c r="C229" s="29" t="s">
        <v>160</v>
      </c>
      <c r="D229" s="30">
        <v>300000.0</v>
      </c>
      <c r="E229" s="31"/>
      <c r="F229" s="3" t="s">
        <v>161</v>
      </c>
    </row>
    <row r="230" ht="14.25" customHeight="1">
      <c r="B230" s="15">
        <v>45700.0</v>
      </c>
      <c r="C230" s="29" t="s">
        <v>322</v>
      </c>
      <c r="D230" s="30">
        <v>500000.0</v>
      </c>
      <c r="E230" s="31"/>
      <c r="F230" s="1"/>
    </row>
    <row r="231" ht="14.25" customHeight="1">
      <c r="B231" s="15">
        <v>45700.0</v>
      </c>
      <c r="C231" s="29" t="s">
        <v>49</v>
      </c>
      <c r="D231" s="30">
        <v>40000.0</v>
      </c>
      <c r="E231" s="31"/>
      <c r="F231" s="1"/>
    </row>
    <row r="232" ht="14.25" customHeight="1">
      <c r="B232" s="15">
        <v>45700.0</v>
      </c>
      <c r="C232" s="29" t="s">
        <v>27</v>
      </c>
      <c r="D232" s="30">
        <v>25000.0</v>
      </c>
      <c r="E232" s="31"/>
    </row>
    <row r="233" ht="14.25" customHeight="1">
      <c r="B233" s="15">
        <v>45700.0</v>
      </c>
      <c r="C233" s="29" t="s">
        <v>368</v>
      </c>
      <c r="D233" s="30">
        <v>100000.0</v>
      </c>
      <c r="E233" s="31"/>
      <c r="F233" s="19" t="s">
        <v>9</v>
      </c>
    </row>
    <row r="234" ht="14.25" customHeight="1">
      <c r="B234" s="15">
        <v>45700.0</v>
      </c>
      <c r="C234" s="29" t="s">
        <v>369</v>
      </c>
      <c r="D234" s="30">
        <v>1000000.0</v>
      </c>
      <c r="E234" s="31"/>
    </row>
    <row r="235" ht="14.25" customHeight="1">
      <c r="B235" s="15">
        <v>45700.0</v>
      </c>
      <c r="C235" s="29" t="s">
        <v>28</v>
      </c>
      <c r="D235" s="30">
        <v>100000.0</v>
      </c>
      <c r="E235" s="31"/>
      <c r="F235" s="1"/>
    </row>
    <row r="236" ht="14.25" customHeight="1">
      <c r="B236" s="15">
        <v>45700.0</v>
      </c>
      <c r="C236" s="29" t="s">
        <v>81</v>
      </c>
      <c r="D236" s="30">
        <v>50000.0</v>
      </c>
      <c r="E236" s="31"/>
    </row>
    <row r="237" ht="14.25" customHeight="1">
      <c r="B237" s="15">
        <v>45700.0</v>
      </c>
      <c r="C237" s="29" t="s">
        <v>57</v>
      </c>
      <c r="D237" s="30">
        <v>200000.0</v>
      </c>
      <c r="E237" s="31"/>
    </row>
    <row r="238" ht="14.25" customHeight="1">
      <c r="B238" s="15">
        <v>45701.0</v>
      </c>
      <c r="C238" s="29" t="s">
        <v>89</v>
      </c>
      <c r="D238" s="30">
        <v>250000.0</v>
      </c>
      <c r="E238" s="31"/>
    </row>
    <row r="239" ht="14.25" customHeight="1">
      <c r="B239" s="15">
        <v>45701.0</v>
      </c>
      <c r="C239" s="29" t="s">
        <v>100</v>
      </c>
      <c r="D239" s="30">
        <v>250000.0</v>
      </c>
      <c r="E239" s="31"/>
      <c r="F239" s="19" t="s">
        <v>9</v>
      </c>
    </row>
    <row r="240" ht="14.25" customHeight="1">
      <c r="B240" s="15">
        <v>45701.0</v>
      </c>
      <c r="C240" s="29" t="s">
        <v>28</v>
      </c>
      <c r="D240" s="30">
        <v>100000.0</v>
      </c>
      <c r="E240" s="31"/>
    </row>
    <row r="241" ht="14.25" customHeight="1">
      <c r="B241" s="15">
        <v>45701.0</v>
      </c>
      <c r="C241" s="29" t="s">
        <v>27</v>
      </c>
      <c r="D241" s="30">
        <v>25000.0</v>
      </c>
      <c r="E241" s="31"/>
    </row>
    <row r="242" ht="14.25" customHeight="1">
      <c r="B242" s="15">
        <v>45701.0</v>
      </c>
      <c r="C242" s="29" t="s">
        <v>145</v>
      </c>
      <c r="D242" s="30">
        <v>300000.0</v>
      </c>
      <c r="E242" s="31"/>
      <c r="F242" s="19" t="s">
        <v>9</v>
      </c>
    </row>
    <row r="243" ht="14.25" customHeight="1">
      <c r="B243" s="15">
        <v>45701.0</v>
      </c>
      <c r="C243" s="29" t="s">
        <v>370</v>
      </c>
      <c r="D243" s="30">
        <v>20000.0</v>
      </c>
      <c r="E243" s="31"/>
    </row>
    <row r="244" ht="14.25" customHeight="1">
      <c r="B244" s="15">
        <v>45702.0</v>
      </c>
      <c r="C244" s="29" t="s">
        <v>371</v>
      </c>
      <c r="D244" s="30">
        <v>50000.0</v>
      </c>
      <c r="E244" s="31"/>
    </row>
    <row r="245" ht="14.25" customHeight="1">
      <c r="B245" s="15">
        <v>45702.0</v>
      </c>
      <c r="C245" s="29" t="s">
        <v>45</v>
      </c>
      <c r="D245" s="30">
        <v>600000.0</v>
      </c>
      <c r="E245" s="31"/>
      <c r="F245" s="19" t="s">
        <v>46</v>
      </c>
    </row>
    <row r="246" ht="14.25" customHeight="1">
      <c r="B246" s="15">
        <v>45702.0</v>
      </c>
      <c r="C246" s="29" t="s">
        <v>372</v>
      </c>
      <c r="D246" s="30">
        <v>200000.0</v>
      </c>
      <c r="E246" s="31"/>
    </row>
    <row r="247" ht="14.25" customHeight="1">
      <c r="B247" s="15">
        <v>45702.0</v>
      </c>
      <c r="C247" s="29" t="s">
        <v>49</v>
      </c>
      <c r="D247" s="30">
        <v>40000.0</v>
      </c>
      <c r="E247" s="31"/>
    </row>
    <row r="248" ht="14.25" customHeight="1">
      <c r="B248" s="15">
        <v>45702.0</v>
      </c>
      <c r="C248" s="29" t="s">
        <v>373</v>
      </c>
      <c r="D248" s="30">
        <v>5000000.0</v>
      </c>
      <c r="E248" s="31"/>
    </row>
    <row r="249" ht="14.25" customHeight="1">
      <c r="B249" s="15">
        <v>45702.0</v>
      </c>
      <c r="C249" s="29" t="s">
        <v>340</v>
      </c>
      <c r="D249" s="30">
        <v>100000.0</v>
      </c>
      <c r="E249" s="31"/>
      <c r="F249" s="1"/>
    </row>
    <row r="250" ht="14.25" customHeight="1">
      <c r="B250" s="15">
        <v>45702.0</v>
      </c>
      <c r="C250" s="29" t="s">
        <v>27</v>
      </c>
      <c r="D250" s="30">
        <v>25000.0</v>
      </c>
      <c r="E250" s="31"/>
    </row>
    <row r="251" ht="14.25" customHeight="1">
      <c r="B251" s="15">
        <v>45702.0</v>
      </c>
      <c r="C251" s="29" t="s">
        <v>143</v>
      </c>
      <c r="D251" s="30">
        <v>500000.0</v>
      </c>
      <c r="E251" s="31"/>
      <c r="F251" s="19" t="s">
        <v>9</v>
      </c>
    </row>
    <row r="252" ht="14.25" customHeight="1">
      <c r="B252" s="15">
        <v>45702.0</v>
      </c>
      <c r="C252" s="29" t="s">
        <v>28</v>
      </c>
      <c r="D252" s="30">
        <v>100000.0</v>
      </c>
      <c r="E252" s="31"/>
    </row>
    <row r="253" ht="14.25" customHeight="1">
      <c r="B253" s="15">
        <v>45702.0</v>
      </c>
      <c r="C253" s="29" t="s">
        <v>374</v>
      </c>
      <c r="D253" s="30">
        <v>50000.0</v>
      </c>
      <c r="E253" s="31"/>
      <c r="F253" s="19" t="s">
        <v>9</v>
      </c>
    </row>
    <row r="254" ht="14.25" customHeight="1">
      <c r="B254" s="15">
        <v>45702.0</v>
      </c>
      <c r="C254" s="29" t="s">
        <v>375</v>
      </c>
      <c r="D254" s="30">
        <v>500000.0</v>
      </c>
      <c r="E254" s="31"/>
      <c r="F254" s="1"/>
    </row>
    <row r="255" ht="14.25" customHeight="1">
      <c r="B255" s="15">
        <v>45703.0</v>
      </c>
      <c r="C255" s="29" t="s">
        <v>13</v>
      </c>
      <c r="D255" s="30">
        <v>150002.0</v>
      </c>
      <c r="E255" s="31"/>
      <c r="F255" s="19" t="s">
        <v>9</v>
      </c>
    </row>
    <row r="256" ht="14.25" customHeight="1">
      <c r="B256" s="15">
        <v>45703.0</v>
      </c>
      <c r="C256" s="29" t="s">
        <v>376</v>
      </c>
      <c r="D256" s="30">
        <v>100000.0</v>
      </c>
      <c r="E256" s="31"/>
      <c r="F256" s="19" t="s">
        <v>9</v>
      </c>
    </row>
    <row r="257" ht="14.25" customHeight="1">
      <c r="B257" s="15">
        <v>45703.0</v>
      </c>
      <c r="C257" s="29" t="s">
        <v>188</v>
      </c>
      <c r="D257" s="30">
        <v>200000.0</v>
      </c>
      <c r="E257" s="31"/>
    </row>
    <row r="258" ht="14.25" customHeight="1">
      <c r="B258" s="15">
        <v>45703.0</v>
      </c>
      <c r="C258" s="29" t="s">
        <v>27</v>
      </c>
      <c r="D258" s="30">
        <v>25000.0</v>
      </c>
      <c r="E258" s="31"/>
    </row>
    <row r="259" ht="14.25" customHeight="1">
      <c r="B259" s="15">
        <v>45703.0</v>
      </c>
      <c r="C259" s="29" t="s">
        <v>28</v>
      </c>
      <c r="D259" s="30">
        <v>100000.0</v>
      </c>
      <c r="E259" s="31"/>
    </row>
    <row r="260" ht="14.25" customHeight="1">
      <c r="B260" s="15">
        <v>45703.0</v>
      </c>
      <c r="C260" s="29" t="s">
        <v>200</v>
      </c>
      <c r="D260" s="30">
        <v>300000.0</v>
      </c>
      <c r="E260" s="31"/>
    </row>
    <row r="261" ht="14.25" customHeight="1">
      <c r="B261" s="15">
        <v>45703.0</v>
      </c>
      <c r="C261" s="29" t="s">
        <v>22</v>
      </c>
      <c r="D261" s="30">
        <v>25000.0</v>
      </c>
      <c r="E261" s="31"/>
      <c r="F261" s="1"/>
    </row>
    <row r="262" ht="14.25" customHeight="1">
      <c r="B262" s="15">
        <v>45703.0</v>
      </c>
      <c r="C262" s="29" t="s">
        <v>34</v>
      </c>
      <c r="D262" s="30">
        <v>500000.0</v>
      </c>
      <c r="E262" s="31"/>
    </row>
    <row r="263" ht="14.25" customHeight="1">
      <c r="B263" s="15">
        <v>45703.0</v>
      </c>
      <c r="C263" s="29" t="s">
        <v>62</v>
      </c>
      <c r="D263" s="30">
        <v>211073.0</v>
      </c>
      <c r="E263" s="31"/>
    </row>
    <row r="264" ht="14.25" customHeight="1">
      <c r="B264" s="15">
        <v>45703.0</v>
      </c>
      <c r="C264" s="29" t="s">
        <v>210</v>
      </c>
      <c r="D264" s="30">
        <v>300000.0</v>
      </c>
      <c r="E264" s="31"/>
      <c r="F264" s="19" t="s">
        <v>9</v>
      </c>
    </row>
    <row r="265" ht="14.25" customHeight="1">
      <c r="B265" s="15">
        <v>45703.0</v>
      </c>
      <c r="C265" s="29" t="s">
        <v>142</v>
      </c>
      <c r="D265" s="30">
        <v>300000.0</v>
      </c>
      <c r="E265" s="31"/>
      <c r="F265" s="19" t="s">
        <v>9</v>
      </c>
    </row>
    <row r="266" ht="14.25" customHeight="1">
      <c r="B266" s="15">
        <v>45703.0</v>
      </c>
      <c r="C266" s="29" t="s">
        <v>368</v>
      </c>
      <c r="D266" s="30">
        <v>50000.0</v>
      </c>
      <c r="E266" s="31"/>
      <c r="F266" s="19" t="s">
        <v>9</v>
      </c>
    </row>
    <row r="267" ht="14.25" customHeight="1">
      <c r="B267" s="15">
        <v>45703.0</v>
      </c>
      <c r="C267" s="29" t="s">
        <v>67</v>
      </c>
      <c r="D267" s="30">
        <v>5000000.0</v>
      </c>
      <c r="E267" s="31"/>
    </row>
    <row r="268" ht="14.25" customHeight="1">
      <c r="B268" s="15">
        <v>45703.0</v>
      </c>
      <c r="C268" s="29" t="s">
        <v>361</v>
      </c>
      <c r="D268" s="31"/>
      <c r="E268" s="30">
        <v>1500000.0</v>
      </c>
    </row>
    <row r="269" ht="14.25" customHeight="1">
      <c r="B269" s="15">
        <v>45703.0</v>
      </c>
      <c r="C269" s="29" t="s">
        <v>377</v>
      </c>
      <c r="D269" s="31"/>
      <c r="E269" s="30">
        <v>1500000.0</v>
      </c>
      <c r="F269" s="1"/>
    </row>
    <row r="270" ht="14.25" customHeight="1">
      <c r="B270" s="15">
        <v>45703.0</v>
      </c>
      <c r="C270" s="29" t="s">
        <v>378</v>
      </c>
      <c r="D270" s="31"/>
      <c r="E270" s="30">
        <v>1500000.0</v>
      </c>
    </row>
    <row r="271" ht="14.25" customHeight="1">
      <c r="B271" s="15">
        <v>45703.0</v>
      </c>
      <c r="C271" s="29" t="s">
        <v>379</v>
      </c>
      <c r="D271" s="31"/>
      <c r="E271" s="30">
        <v>1500000.0</v>
      </c>
      <c r="F271" s="1"/>
    </row>
    <row r="272" ht="14.25" customHeight="1">
      <c r="B272" s="15">
        <v>45703.0</v>
      </c>
      <c r="C272" s="29" t="s">
        <v>380</v>
      </c>
      <c r="D272" s="31"/>
      <c r="E272" s="30">
        <v>1500000.0</v>
      </c>
      <c r="F272" s="1"/>
    </row>
    <row r="273" ht="14.25" customHeight="1">
      <c r="B273" s="15">
        <v>45703.0</v>
      </c>
      <c r="C273" s="29" t="s">
        <v>381</v>
      </c>
      <c r="D273" s="31"/>
      <c r="E273" s="30">
        <v>1500000.0</v>
      </c>
    </row>
    <row r="274" ht="14.25" customHeight="1">
      <c r="B274" s="15">
        <v>45703.0</v>
      </c>
      <c r="C274" s="29" t="s">
        <v>362</v>
      </c>
      <c r="D274" s="31"/>
      <c r="E274" s="30">
        <v>1500000.0</v>
      </c>
    </row>
    <row r="275" ht="14.25" customHeight="1">
      <c r="B275" s="15">
        <v>45703.0</v>
      </c>
      <c r="C275" s="29" t="s">
        <v>363</v>
      </c>
      <c r="D275" s="31"/>
      <c r="E275" s="30">
        <v>1500000.0</v>
      </c>
    </row>
    <row r="276" ht="14.25" customHeight="1">
      <c r="B276" s="15">
        <v>45703.0</v>
      </c>
      <c r="C276" s="29" t="s">
        <v>307</v>
      </c>
      <c r="D276" s="31"/>
      <c r="E276" s="30">
        <v>1350000.0</v>
      </c>
      <c r="F276" s="3" t="s">
        <v>289</v>
      </c>
      <c r="G276" s="19" t="s">
        <v>382</v>
      </c>
    </row>
    <row r="277" ht="14.25" customHeight="1">
      <c r="B277" s="15">
        <v>45703.0</v>
      </c>
      <c r="C277" s="29" t="s">
        <v>310</v>
      </c>
      <c r="D277" s="31"/>
      <c r="E277" s="30">
        <v>150000.0</v>
      </c>
      <c r="F277" s="19" t="s">
        <v>289</v>
      </c>
      <c r="G277" s="19" t="s">
        <v>349</v>
      </c>
    </row>
    <row r="278" ht="14.25" customHeight="1">
      <c r="B278" s="15">
        <v>45704.0</v>
      </c>
      <c r="C278" s="29" t="s">
        <v>153</v>
      </c>
      <c r="D278" s="30">
        <v>75000.0</v>
      </c>
      <c r="E278" s="30"/>
    </row>
    <row r="279" ht="14.25" customHeight="1">
      <c r="B279" s="15">
        <v>45704.0</v>
      </c>
      <c r="C279" s="29" t="s">
        <v>87</v>
      </c>
      <c r="D279" s="30">
        <v>100000.0</v>
      </c>
      <c r="E279" s="30"/>
      <c r="F279" s="1"/>
    </row>
    <row r="280" ht="14.25" customHeight="1">
      <c r="B280" s="15">
        <v>45704.0</v>
      </c>
      <c r="C280" s="29" t="s">
        <v>266</v>
      </c>
      <c r="D280" s="30">
        <v>88822.0</v>
      </c>
      <c r="E280" s="31"/>
    </row>
    <row r="281" ht="14.25" customHeight="1">
      <c r="B281" s="15">
        <v>45704.0</v>
      </c>
      <c r="C281" s="29" t="s">
        <v>65</v>
      </c>
      <c r="D281" s="30">
        <v>100000.0</v>
      </c>
      <c r="E281" s="31"/>
    </row>
    <row r="282" ht="14.25" customHeight="1">
      <c r="B282" s="15">
        <v>45704.0</v>
      </c>
      <c r="C282" s="29" t="s">
        <v>28</v>
      </c>
      <c r="D282" s="30">
        <v>100000.0</v>
      </c>
      <c r="E282" s="31"/>
    </row>
    <row r="283" ht="14.25" customHeight="1">
      <c r="B283" s="15">
        <v>45704.0</v>
      </c>
      <c r="C283" s="29" t="s">
        <v>383</v>
      </c>
      <c r="D283" s="30">
        <v>170000.0</v>
      </c>
      <c r="E283" s="31"/>
    </row>
    <row r="284" ht="14.25" customHeight="1">
      <c r="B284" s="15">
        <v>45704.0</v>
      </c>
      <c r="C284" s="29" t="s">
        <v>94</v>
      </c>
      <c r="D284" s="30">
        <v>25000.0</v>
      </c>
      <c r="E284" s="31"/>
      <c r="F284" s="3" t="s">
        <v>9</v>
      </c>
    </row>
    <row r="285" ht="14.25" customHeight="1">
      <c r="B285" s="15">
        <v>45704.0</v>
      </c>
      <c r="C285" s="29" t="s">
        <v>27</v>
      </c>
      <c r="D285" s="30">
        <v>50000.0</v>
      </c>
      <c r="E285" s="31"/>
    </row>
    <row r="286" ht="14.25" customHeight="1">
      <c r="B286" s="15">
        <v>45704.0</v>
      </c>
      <c r="C286" s="29" t="s">
        <v>97</v>
      </c>
      <c r="D286" s="30">
        <v>1500000.0</v>
      </c>
      <c r="E286" s="31"/>
    </row>
    <row r="287" ht="14.25" customHeight="1">
      <c r="B287" s="15">
        <v>45704.0</v>
      </c>
      <c r="C287" s="29" t="s">
        <v>143</v>
      </c>
      <c r="D287" s="30">
        <v>500000.0</v>
      </c>
      <c r="E287" s="31"/>
      <c r="F287" s="19" t="s">
        <v>9</v>
      </c>
    </row>
    <row r="288" ht="14.25" customHeight="1">
      <c r="B288" s="15">
        <v>45704.0</v>
      </c>
      <c r="C288" s="29" t="s">
        <v>384</v>
      </c>
      <c r="D288" s="30">
        <v>100000.0</v>
      </c>
      <c r="E288" s="31"/>
      <c r="F288" s="1"/>
    </row>
    <row r="289" ht="14.25" customHeight="1">
      <c r="B289" s="15">
        <v>45704.0</v>
      </c>
      <c r="C289" s="29" t="s">
        <v>99</v>
      </c>
      <c r="D289" s="30">
        <v>300000.0</v>
      </c>
      <c r="E289" s="31"/>
    </row>
    <row r="290" ht="14.25" customHeight="1">
      <c r="B290" s="15">
        <v>45704.0</v>
      </c>
      <c r="C290" s="29" t="s">
        <v>385</v>
      </c>
      <c r="D290" s="30">
        <v>100000.0</v>
      </c>
      <c r="E290" s="31"/>
      <c r="F290" s="1"/>
    </row>
    <row r="291" ht="14.25" customHeight="1">
      <c r="B291" s="15">
        <v>45704.0</v>
      </c>
      <c r="C291" s="29" t="s">
        <v>172</v>
      </c>
      <c r="D291" s="30">
        <v>120000.0</v>
      </c>
      <c r="E291" s="31"/>
      <c r="F291" s="1"/>
    </row>
    <row r="292" ht="14.25" customHeight="1">
      <c r="B292" s="15">
        <v>45704.0</v>
      </c>
      <c r="C292" s="29" t="s">
        <v>222</v>
      </c>
      <c r="D292" s="30">
        <v>50000.0</v>
      </c>
      <c r="E292" s="31"/>
      <c r="F292" s="1"/>
    </row>
    <row r="293" ht="14.25" customHeight="1">
      <c r="B293" s="15">
        <v>45704.0</v>
      </c>
      <c r="C293" s="29" t="s">
        <v>230</v>
      </c>
      <c r="D293" s="30">
        <v>100000.0</v>
      </c>
      <c r="E293" s="31"/>
    </row>
    <row r="294" ht="14.25" customHeight="1">
      <c r="B294" s="15">
        <v>45704.0</v>
      </c>
      <c r="C294" s="29" t="s">
        <v>233</v>
      </c>
      <c r="D294" s="30">
        <v>500000.0</v>
      </c>
      <c r="E294" s="31"/>
    </row>
    <row r="295" ht="14.25" customHeight="1">
      <c r="B295" s="15">
        <v>45704.0</v>
      </c>
      <c r="C295" s="29" t="s">
        <v>58</v>
      </c>
      <c r="D295" s="30">
        <v>125000.0</v>
      </c>
      <c r="E295" s="31"/>
    </row>
    <row r="296" ht="14.25" customHeight="1">
      <c r="B296" s="15">
        <v>45704.0</v>
      </c>
      <c r="C296" s="29" t="s">
        <v>386</v>
      </c>
      <c r="D296" s="30">
        <v>50000.0</v>
      </c>
      <c r="E296" s="31"/>
    </row>
    <row r="297" ht="14.25" customHeight="1">
      <c r="B297" s="15">
        <v>45704.0</v>
      </c>
      <c r="C297" s="29" t="s">
        <v>387</v>
      </c>
      <c r="D297" s="30">
        <v>100000.0</v>
      </c>
      <c r="E297" s="31"/>
    </row>
    <row r="298" ht="14.25" customHeight="1">
      <c r="B298" s="15">
        <v>45704.0</v>
      </c>
      <c r="C298" s="29" t="s">
        <v>211</v>
      </c>
      <c r="D298" s="30">
        <v>3000000.0</v>
      </c>
      <c r="E298" s="31"/>
      <c r="F298" s="1"/>
    </row>
    <row r="299" ht="14.25" customHeight="1">
      <c r="B299" s="15">
        <v>45704.0</v>
      </c>
      <c r="C299" s="29" t="s">
        <v>388</v>
      </c>
      <c r="D299" s="30">
        <v>500000.0</v>
      </c>
      <c r="E299" s="31"/>
    </row>
    <row r="300" ht="14.25" customHeight="1">
      <c r="B300" s="15">
        <v>45704.0</v>
      </c>
      <c r="C300" s="29" t="s">
        <v>178</v>
      </c>
      <c r="D300" s="30">
        <v>200000.0</v>
      </c>
      <c r="E300" s="31"/>
    </row>
    <row r="301" ht="14.25" customHeight="1">
      <c r="B301" s="15">
        <v>45704.0</v>
      </c>
      <c r="C301" s="29" t="s">
        <v>268</v>
      </c>
      <c r="D301" s="30">
        <v>50000.0</v>
      </c>
      <c r="E301" s="31"/>
    </row>
    <row r="302" ht="14.25" customHeight="1">
      <c r="B302" s="15">
        <v>45704.0</v>
      </c>
      <c r="C302" s="29" t="s">
        <v>389</v>
      </c>
      <c r="D302" s="30">
        <v>500000.0</v>
      </c>
      <c r="E302" s="31"/>
      <c r="F302" s="1"/>
    </row>
    <row r="303" ht="14.25" customHeight="1">
      <c r="B303" s="15">
        <v>45705.0</v>
      </c>
      <c r="C303" s="29" t="s">
        <v>390</v>
      </c>
      <c r="D303" s="30">
        <v>100000.0</v>
      </c>
      <c r="E303" s="31"/>
    </row>
    <row r="304" ht="14.25" customHeight="1">
      <c r="B304" s="15">
        <v>45705.0</v>
      </c>
      <c r="C304" s="29" t="s">
        <v>64</v>
      </c>
      <c r="D304" s="30">
        <v>50000.0</v>
      </c>
      <c r="E304" s="31"/>
    </row>
    <row r="305" ht="14.25" customHeight="1">
      <c r="B305" s="15">
        <v>45705.0</v>
      </c>
      <c r="C305" s="29" t="s">
        <v>266</v>
      </c>
      <c r="D305" s="30">
        <v>88822.0</v>
      </c>
      <c r="E305" s="31"/>
    </row>
    <row r="306" ht="14.25" customHeight="1">
      <c r="B306" s="15">
        <v>45705.0</v>
      </c>
      <c r="C306" s="29" t="s">
        <v>185</v>
      </c>
      <c r="D306" s="30">
        <v>70000.0</v>
      </c>
      <c r="E306" s="31"/>
      <c r="F306" s="1"/>
    </row>
    <row r="307" ht="14.25" customHeight="1">
      <c r="B307" s="15">
        <v>45705.0</v>
      </c>
      <c r="C307" s="29" t="s">
        <v>391</v>
      </c>
      <c r="D307" s="30">
        <v>100000.0</v>
      </c>
      <c r="E307" s="31"/>
    </row>
    <row r="308" ht="14.25" customHeight="1">
      <c r="B308" s="15">
        <v>45705.0</v>
      </c>
      <c r="C308" s="29" t="s">
        <v>49</v>
      </c>
      <c r="D308" s="30">
        <v>40000.0</v>
      </c>
      <c r="E308" s="31"/>
    </row>
    <row r="309" ht="14.25" customHeight="1">
      <c r="B309" s="15">
        <v>45705.0</v>
      </c>
      <c r="C309" s="29" t="s">
        <v>353</v>
      </c>
      <c r="D309" s="30">
        <v>50000.0</v>
      </c>
      <c r="E309" s="31"/>
    </row>
    <row r="310" ht="14.25" customHeight="1">
      <c r="B310" s="15">
        <v>45705.0</v>
      </c>
      <c r="C310" s="29" t="s">
        <v>27</v>
      </c>
      <c r="D310" s="30">
        <v>25000.0</v>
      </c>
      <c r="E310" s="31"/>
    </row>
    <row r="311" ht="14.25" customHeight="1">
      <c r="B311" s="15">
        <v>45705.0</v>
      </c>
      <c r="C311" s="29" t="s">
        <v>392</v>
      </c>
      <c r="D311" s="30">
        <v>200000.0</v>
      </c>
      <c r="E311" s="31"/>
    </row>
    <row r="312" ht="14.25" customHeight="1">
      <c r="B312" s="15">
        <v>45705.0</v>
      </c>
      <c r="C312" s="29" t="s">
        <v>127</v>
      </c>
      <c r="D312" s="30">
        <v>100000.0</v>
      </c>
      <c r="E312" s="31"/>
    </row>
    <row r="313" ht="14.25" customHeight="1">
      <c r="B313" s="15">
        <v>45705.0</v>
      </c>
      <c r="C313" s="29" t="s">
        <v>187</v>
      </c>
      <c r="D313" s="30">
        <v>100000.0</v>
      </c>
      <c r="E313" s="31"/>
      <c r="F313" s="1"/>
    </row>
    <row r="314" ht="14.25" customHeight="1">
      <c r="B314" s="15">
        <v>45705.0</v>
      </c>
      <c r="C314" s="29" t="s">
        <v>393</v>
      </c>
      <c r="D314" s="31"/>
      <c r="E314" s="30">
        <v>1500000.0</v>
      </c>
    </row>
    <row r="315" ht="14.25" customHeight="1">
      <c r="B315" s="15">
        <v>45705.0</v>
      </c>
      <c r="C315" s="29" t="s">
        <v>394</v>
      </c>
      <c r="D315" s="31"/>
      <c r="E315" s="30">
        <v>1500000.0</v>
      </c>
    </row>
    <row r="316" ht="14.25" customHeight="1">
      <c r="B316" s="15">
        <v>45705.0</v>
      </c>
      <c r="C316" s="29" t="s">
        <v>395</v>
      </c>
      <c r="D316" s="31"/>
      <c r="E316" s="30">
        <v>1500000.0</v>
      </c>
      <c r="F316" s="1"/>
    </row>
    <row r="317" ht="14.25" customHeight="1">
      <c r="B317" s="15">
        <v>45705.0</v>
      </c>
      <c r="C317" s="29" t="s">
        <v>28</v>
      </c>
      <c r="D317" s="30">
        <v>100000.0</v>
      </c>
      <c r="E317" s="31"/>
      <c r="F317" s="1"/>
    </row>
    <row r="318" ht="14.25" customHeight="1">
      <c r="B318" s="15">
        <v>45705.0</v>
      </c>
      <c r="C318" s="29" t="s">
        <v>198</v>
      </c>
      <c r="D318" s="30">
        <v>4000000.0</v>
      </c>
      <c r="E318" s="31"/>
    </row>
    <row r="319" ht="14.25" customHeight="1">
      <c r="B319" s="15">
        <v>45705.0</v>
      </c>
      <c r="C319" s="29" t="s">
        <v>216</v>
      </c>
      <c r="D319" s="30">
        <v>500000.0</v>
      </c>
      <c r="E319" s="31"/>
    </row>
    <row r="320" ht="14.25" customHeight="1">
      <c r="B320" s="15">
        <v>45705.0</v>
      </c>
      <c r="C320" s="29" t="s">
        <v>30</v>
      </c>
      <c r="D320" s="30">
        <v>1000000.0</v>
      </c>
      <c r="E320" s="31"/>
    </row>
    <row r="321" ht="14.25" customHeight="1">
      <c r="B321" s="15">
        <v>45705.0</v>
      </c>
      <c r="C321" s="29" t="s">
        <v>396</v>
      </c>
      <c r="D321" s="30">
        <v>150000.0</v>
      </c>
      <c r="E321" s="31"/>
      <c r="F321" s="19" t="s">
        <v>9</v>
      </c>
    </row>
    <row r="322" ht="14.25" customHeight="1">
      <c r="B322" s="15">
        <v>45705.0</v>
      </c>
      <c r="C322" s="29" t="s">
        <v>92</v>
      </c>
      <c r="D322" s="30">
        <v>100000.0</v>
      </c>
      <c r="E322" s="31"/>
      <c r="F322" s="1"/>
    </row>
    <row r="323" ht="14.25" customHeight="1">
      <c r="B323" s="15">
        <v>45705.0</v>
      </c>
      <c r="C323" s="29" t="s">
        <v>212</v>
      </c>
      <c r="D323" s="30">
        <v>300000.0</v>
      </c>
      <c r="E323" s="31"/>
    </row>
    <row r="324" ht="14.25" customHeight="1">
      <c r="B324" s="15">
        <v>45706.0</v>
      </c>
      <c r="C324" s="29" t="s">
        <v>376</v>
      </c>
      <c r="D324" s="30">
        <v>100000.0</v>
      </c>
      <c r="E324" s="31"/>
      <c r="F324" s="19" t="s">
        <v>9</v>
      </c>
    </row>
    <row r="325" ht="14.25" customHeight="1">
      <c r="B325" s="15">
        <v>45706.0</v>
      </c>
      <c r="C325" s="29" t="s">
        <v>397</v>
      </c>
      <c r="D325" s="30">
        <v>1000000.0</v>
      </c>
      <c r="E325" s="31"/>
    </row>
    <row r="326" ht="14.25" customHeight="1">
      <c r="B326" s="15">
        <v>45706.0</v>
      </c>
      <c r="C326" s="29" t="s">
        <v>398</v>
      </c>
      <c r="D326" s="30">
        <v>100000.0</v>
      </c>
      <c r="E326" s="31"/>
    </row>
    <row r="327" ht="14.25" customHeight="1">
      <c r="B327" s="15">
        <v>45706.0</v>
      </c>
      <c r="C327" s="29" t="s">
        <v>192</v>
      </c>
      <c r="D327" s="30">
        <v>500000.0</v>
      </c>
      <c r="E327" s="31"/>
    </row>
    <row r="328" ht="14.25" customHeight="1">
      <c r="B328" s="15">
        <v>45706.0</v>
      </c>
      <c r="C328" s="29" t="s">
        <v>27</v>
      </c>
      <c r="D328" s="30">
        <v>25000.0</v>
      </c>
      <c r="E328" s="31"/>
    </row>
    <row r="329" ht="14.25" customHeight="1">
      <c r="B329" s="15">
        <v>45706.0</v>
      </c>
      <c r="C329" s="29" t="s">
        <v>28</v>
      </c>
      <c r="D329" s="30">
        <v>100000.0</v>
      </c>
      <c r="E329" s="31"/>
    </row>
    <row r="330" ht="14.25" customHeight="1">
      <c r="B330" s="15">
        <v>45706.0</v>
      </c>
      <c r="C330" s="29" t="s">
        <v>399</v>
      </c>
      <c r="D330" s="30">
        <v>300000.0</v>
      </c>
      <c r="E330" s="31"/>
    </row>
    <row r="331" ht="14.25" customHeight="1">
      <c r="B331" s="15">
        <v>45706.0</v>
      </c>
      <c r="C331" s="29" t="s">
        <v>400</v>
      </c>
      <c r="D331" s="30">
        <v>500000.0</v>
      </c>
      <c r="E331" s="31"/>
    </row>
    <row r="332" ht="14.25" customHeight="1">
      <c r="B332" s="15">
        <v>45706.0</v>
      </c>
      <c r="C332" s="29" t="s">
        <v>243</v>
      </c>
      <c r="D332" s="30">
        <v>100000.0</v>
      </c>
      <c r="E332" s="31"/>
      <c r="F332" s="19" t="s">
        <v>9</v>
      </c>
    </row>
    <row r="333" ht="14.25" customHeight="1">
      <c r="B333" s="15">
        <v>45706.0</v>
      </c>
      <c r="C333" s="29" t="s">
        <v>174</v>
      </c>
      <c r="D333" s="30">
        <v>100000.0</v>
      </c>
      <c r="E333" s="31"/>
    </row>
    <row r="334" ht="14.25" customHeight="1">
      <c r="B334" s="15">
        <v>45706.0</v>
      </c>
      <c r="C334" s="29" t="s">
        <v>340</v>
      </c>
      <c r="D334" s="30">
        <v>100000.0</v>
      </c>
      <c r="E334" s="31"/>
    </row>
    <row r="335" ht="14.25" customHeight="1">
      <c r="B335" s="15">
        <v>45706.0</v>
      </c>
      <c r="C335" s="29" t="s">
        <v>354</v>
      </c>
      <c r="D335" s="30">
        <v>500000.0</v>
      </c>
      <c r="E335" s="31"/>
      <c r="F335" s="1"/>
    </row>
    <row r="336" ht="14.25" customHeight="1">
      <c r="B336" s="15">
        <v>45706.0</v>
      </c>
      <c r="C336" s="29" t="s">
        <v>361</v>
      </c>
      <c r="D336" s="31"/>
      <c r="E336" s="30">
        <v>1500000.0</v>
      </c>
    </row>
    <row r="337" ht="14.25" customHeight="1">
      <c r="B337" s="15">
        <v>45706.0</v>
      </c>
      <c r="C337" s="29" t="s">
        <v>362</v>
      </c>
      <c r="D337" s="31"/>
      <c r="E337" s="30">
        <v>1500000.0</v>
      </c>
      <c r="F337" s="1"/>
    </row>
    <row r="338" ht="14.25" customHeight="1">
      <c r="B338" s="15">
        <v>45706.0</v>
      </c>
      <c r="C338" s="29" t="s">
        <v>363</v>
      </c>
      <c r="D338" s="31"/>
      <c r="E338" s="30">
        <v>1500000.0</v>
      </c>
      <c r="F338" s="1"/>
    </row>
    <row r="339" ht="14.25" customHeight="1">
      <c r="B339" s="15">
        <v>45706.0</v>
      </c>
      <c r="C339" s="29" t="s">
        <v>364</v>
      </c>
      <c r="D339" s="31"/>
      <c r="E339" s="30">
        <v>1500000.0</v>
      </c>
    </row>
    <row r="340" ht="14.25" customHeight="1">
      <c r="B340" s="15">
        <v>45706.0</v>
      </c>
      <c r="C340" s="29" t="s">
        <v>365</v>
      </c>
      <c r="D340" s="31"/>
      <c r="E340" s="30">
        <v>1500000.0</v>
      </c>
    </row>
    <row r="341" ht="14.25" customHeight="1">
      <c r="B341" s="15">
        <v>45706.0</v>
      </c>
      <c r="C341" s="29" t="s">
        <v>401</v>
      </c>
      <c r="D341" s="31"/>
      <c r="E341" s="30">
        <v>1500000.0</v>
      </c>
    </row>
    <row r="342" ht="14.25" customHeight="1">
      <c r="B342" s="15">
        <v>45706.0</v>
      </c>
      <c r="C342" s="29" t="s">
        <v>402</v>
      </c>
      <c r="D342" s="31"/>
      <c r="E342" s="30">
        <v>1500000.0</v>
      </c>
    </row>
    <row r="343" ht="14.25" customHeight="1">
      <c r="B343" s="15">
        <v>45706.0</v>
      </c>
      <c r="C343" s="29" t="s">
        <v>403</v>
      </c>
      <c r="D343" s="31"/>
      <c r="E343" s="30">
        <v>1500000.0</v>
      </c>
    </row>
    <row r="344" ht="14.25" customHeight="1">
      <c r="B344" s="15">
        <v>45706.0</v>
      </c>
      <c r="C344" s="29" t="s">
        <v>367</v>
      </c>
      <c r="D344" s="31"/>
      <c r="E344" s="30">
        <v>1500000.0</v>
      </c>
    </row>
    <row r="345" ht="14.25" customHeight="1">
      <c r="B345" s="15">
        <v>45706.0</v>
      </c>
      <c r="C345" s="29" t="s">
        <v>404</v>
      </c>
      <c r="D345" s="30">
        <v>200000.0</v>
      </c>
      <c r="E345" s="31"/>
    </row>
    <row r="346" ht="14.25" customHeight="1">
      <c r="B346" s="15">
        <v>45707.0</v>
      </c>
      <c r="C346" s="29" t="s">
        <v>324</v>
      </c>
      <c r="D346" s="30">
        <v>50000.0</v>
      </c>
      <c r="E346" s="31"/>
    </row>
    <row r="347" ht="14.25" customHeight="1">
      <c r="B347" s="15">
        <v>45707.0</v>
      </c>
      <c r="C347" s="29" t="s">
        <v>111</v>
      </c>
      <c r="D347" s="30">
        <v>50000.0</v>
      </c>
      <c r="E347" s="31"/>
    </row>
    <row r="348" ht="14.25" customHeight="1">
      <c r="B348" s="15">
        <v>45707.0</v>
      </c>
      <c r="C348" s="29" t="s">
        <v>10</v>
      </c>
      <c r="D348" s="30">
        <v>10000.0</v>
      </c>
      <c r="E348" s="31"/>
    </row>
    <row r="349" ht="14.25" customHeight="1">
      <c r="B349" s="15">
        <v>45707.0</v>
      </c>
      <c r="C349" s="29" t="s">
        <v>49</v>
      </c>
      <c r="D349" s="30">
        <v>40000.0</v>
      </c>
      <c r="E349" s="31"/>
    </row>
    <row r="350" ht="14.25" customHeight="1">
      <c r="B350" s="15">
        <v>45707.0</v>
      </c>
      <c r="C350" s="29" t="s">
        <v>28</v>
      </c>
      <c r="D350" s="30">
        <v>100000.0</v>
      </c>
      <c r="E350" s="31"/>
    </row>
    <row r="351" ht="14.25" customHeight="1">
      <c r="B351" s="15">
        <v>45707.0</v>
      </c>
      <c r="C351" s="29" t="s">
        <v>398</v>
      </c>
      <c r="D351" s="30">
        <v>100000.0</v>
      </c>
      <c r="E351" s="31"/>
    </row>
    <row r="352" ht="14.25" customHeight="1">
      <c r="B352" s="15">
        <v>45707.0</v>
      </c>
      <c r="C352" s="29" t="s">
        <v>405</v>
      </c>
      <c r="D352" s="30">
        <v>300000.0</v>
      </c>
      <c r="E352" s="31"/>
    </row>
    <row r="353" ht="14.25" customHeight="1">
      <c r="B353" s="15">
        <v>45707.0</v>
      </c>
      <c r="C353" s="29" t="s">
        <v>27</v>
      </c>
      <c r="D353" s="30">
        <v>25000.0</v>
      </c>
      <c r="E353" s="31"/>
    </row>
    <row r="354" ht="14.25" customHeight="1">
      <c r="B354" s="15">
        <v>45707.0</v>
      </c>
      <c r="C354" s="29" t="s">
        <v>406</v>
      </c>
      <c r="D354" s="30">
        <v>300000.0</v>
      </c>
      <c r="E354" s="31"/>
    </row>
    <row r="355" ht="14.25" customHeight="1">
      <c r="B355" s="15">
        <v>45707.0</v>
      </c>
      <c r="C355" s="29" t="s">
        <v>255</v>
      </c>
      <c r="D355" s="30">
        <v>10000.0</v>
      </c>
      <c r="E355" s="31"/>
    </row>
    <row r="356" ht="14.25" customHeight="1">
      <c r="B356" s="15">
        <v>45707.0</v>
      </c>
      <c r="C356" s="29" t="s">
        <v>146</v>
      </c>
      <c r="D356" s="30">
        <v>300000.0</v>
      </c>
      <c r="E356" s="31"/>
      <c r="F356" s="1"/>
    </row>
    <row r="357" ht="14.25" customHeight="1">
      <c r="B357" s="15">
        <v>45707.0</v>
      </c>
      <c r="C357" s="29" t="s">
        <v>144</v>
      </c>
      <c r="D357" s="30">
        <v>300000.0</v>
      </c>
      <c r="E357" s="31"/>
      <c r="F357" s="19" t="s">
        <v>9</v>
      </c>
    </row>
    <row r="358" ht="14.25" customHeight="1">
      <c r="B358" s="15">
        <v>45707.0</v>
      </c>
      <c r="C358" s="29" t="s">
        <v>53</v>
      </c>
      <c r="D358" s="30">
        <v>50000.0</v>
      </c>
      <c r="E358" s="31"/>
    </row>
    <row r="359" ht="14.25" customHeight="1">
      <c r="B359" s="15">
        <v>45708.0</v>
      </c>
      <c r="C359" s="29" t="s">
        <v>172</v>
      </c>
      <c r="D359" s="30">
        <v>120000.0</v>
      </c>
      <c r="E359" s="31"/>
    </row>
    <row r="360" ht="14.25" customHeight="1">
      <c r="B360" s="15">
        <v>45708.0</v>
      </c>
      <c r="C360" s="29" t="s">
        <v>100</v>
      </c>
      <c r="D360" s="30">
        <v>250000.0</v>
      </c>
      <c r="E360" s="31"/>
      <c r="F360" s="1"/>
    </row>
    <row r="361" ht="14.25" customHeight="1">
      <c r="B361" s="15">
        <v>45708.0</v>
      </c>
      <c r="C361" s="29" t="s">
        <v>398</v>
      </c>
      <c r="D361" s="30">
        <v>50000.0</v>
      </c>
      <c r="E361" s="31"/>
    </row>
    <row r="362" ht="14.25" customHeight="1">
      <c r="B362" s="15">
        <v>45708.0</v>
      </c>
      <c r="C362" s="29" t="s">
        <v>49</v>
      </c>
      <c r="D362" s="30">
        <v>40000.0</v>
      </c>
      <c r="E362" s="31"/>
    </row>
    <row r="363" ht="14.25" customHeight="1">
      <c r="B363" s="15">
        <v>45708.0</v>
      </c>
      <c r="C363" s="29" t="s">
        <v>28</v>
      </c>
      <c r="D363" s="30">
        <v>100000.0</v>
      </c>
      <c r="E363" s="31"/>
      <c r="F363" s="1"/>
    </row>
    <row r="364" ht="14.25" customHeight="1">
      <c r="B364" s="15">
        <v>45708.0</v>
      </c>
      <c r="C364" s="29" t="s">
        <v>266</v>
      </c>
      <c r="D364" s="30">
        <v>88882.0</v>
      </c>
      <c r="E364" s="31"/>
    </row>
    <row r="365" ht="14.25" customHeight="1">
      <c r="B365" s="15">
        <v>45708.0</v>
      </c>
      <c r="C365" s="29" t="s">
        <v>27</v>
      </c>
      <c r="D365" s="30">
        <v>25000.0</v>
      </c>
      <c r="E365" s="31"/>
    </row>
    <row r="366" ht="14.25" customHeight="1">
      <c r="B366" s="15">
        <v>45708.0</v>
      </c>
      <c r="C366" s="29" t="s">
        <v>57</v>
      </c>
      <c r="D366" s="30">
        <v>150000.0</v>
      </c>
      <c r="E366" s="31"/>
      <c r="F366" s="1"/>
    </row>
    <row r="367" ht="14.25" customHeight="1">
      <c r="B367" s="15">
        <v>45708.0</v>
      </c>
      <c r="C367" s="29" t="s">
        <v>407</v>
      </c>
      <c r="D367" s="30">
        <v>1000000.0</v>
      </c>
      <c r="E367" s="31"/>
    </row>
    <row r="368" ht="14.25" customHeight="1">
      <c r="B368" s="15">
        <v>45709.0</v>
      </c>
      <c r="C368" s="29" t="s">
        <v>45</v>
      </c>
      <c r="D368" s="30">
        <v>600000.0</v>
      </c>
      <c r="E368" s="31"/>
      <c r="F368" s="3" t="s">
        <v>46</v>
      </c>
    </row>
    <row r="369" ht="14.25" customHeight="1">
      <c r="B369" s="15">
        <v>45709.0</v>
      </c>
      <c r="C369" s="29" t="s">
        <v>391</v>
      </c>
      <c r="D369" s="30">
        <v>50000.0</v>
      </c>
      <c r="E369" s="31"/>
    </row>
    <row r="370" ht="14.25" customHeight="1">
      <c r="B370" s="15">
        <v>45709.0</v>
      </c>
      <c r="C370" s="29" t="s">
        <v>28</v>
      </c>
      <c r="D370" s="30">
        <v>100000.0</v>
      </c>
      <c r="E370" s="31"/>
    </row>
    <row r="371" ht="14.25" customHeight="1">
      <c r="B371" s="15">
        <v>45709.0</v>
      </c>
      <c r="C371" s="29" t="s">
        <v>408</v>
      </c>
      <c r="D371" s="30">
        <v>500000.0</v>
      </c>
      <c r="E371" s="31"/>
    </row>
    <row r="372" ht="14.25" customHeight="1">
      <c r="B372" s="15">
        <v>45709.0</v>
      </c>
      <c r="C372" s="29" t="s">
        <v>58</v>
      </c>
      <c r="D372" s="30">
        <v>125000.0</v>
      </c>
      <c r="E372" s="31"/>
    </row>
    <row r="373" ht="14.25" customHeight="1">
      <c r="B373" s="15">
        <v>45709.0</v>
      </c>
      <c r="C373" s="29" t="s">
        <v>409</v>
      </c>
      <c r="D373" s="30">
        <v>200000.0</v>
      </c>
      <c r="E373" s="31"/>
    </row>
    <row r="374" ht="14.25" customHeight="1">
      <c r="B374" s="15">
        <v>45709.0</v>
      </c>
      <c r="C374" s="29" t="s">
        <v>410</v>
      </c>
      <c r="D374" s="30">
        <v>100000.0</v>
      </c>
      <c r="E374" s="31"/>
    </row>
    <row r="375" ht="14.25" customHeight="1">
      <c r="B375" s="15">
        <v>45709.0</v>
      </c>
      <c r="C375" s="29" t="s">
        <v>411</v>
      </c>
      <c r="D375" s="30">
        <v>100000.0</v>
      </c>
      <c r="E375" s="31"/>
    </row>
    <row r="376" ht="14.25" customHeight="1">
      <c r="B376" s="15">
        <v>45709.0</v>
      </c>
      <c r="C376" s="29" t="s">
        <v>255</v>
      </c>
      <c r="D376" s="30">
        <v>10000.0</v>
      </c>
      <c r="E376" s="31"/>
    </row>
    <row r="377" ht="14.25" customHeight="1">
      <c r="B377" s="15">
        <v>45709.0</v>
      </c>
      <c r="C377" s="29" t="s">
        <v>284</v>
      </c>
      <c r="D377" s="30">
        <v>10000.0</v>
      </c>
      <c r="E377" s="31"/>
      <c r="F377" s="3" t="s">
        <v>9</v>
      </c>
    </row>
    <row r="378" ht="14.25" customHeight="1">
      <c r="B378" s="15">
        <v>45709.0</v>
      </c>
      <c r="C378" s="29" t="s">
        <v>27</v>
      </c>
      <c r="D378" s="30">
        <v>25000.0</v>
      </c>
      <c r="E378" s="31"/>
    </row>
    <row r="379" ht="14.25" customHeight="1">
      <c r="B379" s="15">
        <v>45709.0</v>
      </c>
      <c r="C379" s="29" t="s">
        <v>103</v>
      </c>
      <c r="D379" s="30">
        <v>400000.0</v>
      </c>
      <c r="E379" s="31"/>
      <c r="F379" s="1"/>
    </row>
    <row r="380" ht="14.25" customHeight="1">
      <c r="B380" s="15">
        <v>45709.0</v>
      </c>
      <c r="C380" s="29" t="s">
        <v>408</v>
      </c>
      <c r="D380" s="30">
        <v>25000.0</v>
      </c>
      <c r="E380" s="31"/>
    </row>
    <row r="381" ht="14.25" customHeight="1">
      <c r="B381" s="15">
        <v>45709.0</v>
      </c>
      <c r="C381" s="29" t="s">
        <v>49</v>
      </c>
      <c r="D381" s="30">
        <v>20000.0</v>
      </c>
      <c r="E381" s="31"/>
    </row>
    <row r="382" ht="14.25" customHeight="1">
      <c r="B382" s="15">
        <v>45709.0</v>
      </c>
      <c r="C382" s="29" t="s">
        <v>412</v>
      </c>
      <c r="D382" s="30">
        <v>1500000.0</v>
      </c>
      <c r="E382" s="31"/>
    </row>
    <row r="383" ht="14.25" customHeight="1">
      <c r="B383" s="15">
        <v>45710.0</v>
      </c>
      <c r="C383" s="29" t="s">
        <v>28</v>
      </c>
      <c r="D383" s="30">
        <v>100000.0</v>
      </c>
      <c r="E383" s="31"/>
    </row>
    <row r="384" ht="14.25" customHeight="1">
      <c r="B384" s="15">
        <v>45710.0</v>
      </c>
      <c r="C384" s="29" t="s">
        <v>25</v>
      </c>
      <c r="D384" s="30">
        <v>20000.0</v>
      </c>
      <c r="E384" s="31"/>
    </row>
    <row r="385" ht="14.25" customHeight="1">
      <c r="B385" s="15">
        <v>45710.0</v>
      </c>
      <c r="C385" s="29" t="s">
        <v>27</v>
      </c>
      <c r="D385" s="30">
        <v>25000.0</v>
      </c>
      <c r="E385" s="31"/>
    </row>
    <row r="386" ht="14.25" customHeight="1">
      <c r="B386" s="15">
        <v>45710.0</v>
      </c>
      <c r="C386" s="29" t="s">
        <v>15</v>
      </c>
      <c r="D386" s="30">
        <v>100000.0</v>
      </c>
      <c r="E386" s="31"/>
    </row>
    <row r="387" ht="14.25" customHeight="1">
      <c r="B387" s="15">
        <v>45710.0</v>
      </c>
      <c r="C387" s="29" t="s">
        <v>23</v>
      </c>
      <c r="D387" s="30">
        <v>50000.0</v>
      </c>
      <c r="E387" s="31"/>
    </row>
    <row r="388" ht="14.25" customHeight="1">
      <c r="B388" s="15">
        <v>45710.0</v>
      </c>
      <c r="C388" s="29" t="s">
        <v>221</v>
      </c>
      <c r="D388" s="30">
        <v>170000.0</v>
      </c>
      <c r="E388" s="31"/>
    </row>
    <row r="389" ht="14.25" customHeight="1">
      <c r="B389" s="15">
        <v>45710.0</v>
      </c>
      <c r="C389" s="29" t="s">
        <v>413</v>
      </c>
      <c r="D389" s="30">
        <v>100000.0</v>
      </c>
      <c r="E389" s="31"/>
      <c r="F389" s="1"/>
    </row>
    <row r="390" ht="14.25" customHeight="1">
      <c r="B390" s="15">
        <v>45710.0</v>
      </c>
      <c r="C390" s="29" t="s">
        <v>414</v>
      </c>
      <c r="D390" s="30">
        <v>2000000.0</v>
      </c>
      <c r="E390" s="31"/>
    </row>
    <row r="391" ht="14.25" customHeight="1">
      <c r="B391" s="15">
        <v>45710.0</v>
      </c>
      <c r="C391" s="29" t="s">
        <v>415</v>
      </c>
      <c r="D391" s="30">
        <v>1.25E7</v>
      </c>
      <c r="E391" s="31"/>
    </row>
    <row r="392" ht="14.25" customHeight="1">
      <c r="B392" s="15">
        <v>45710.0</v>
      </c>
      <c r="C392" s="29" t="s">
        <v>172</v>
      </c>
      <c r="D392" s="30">
        <v>120000.0</v>
      </c>
      <c r="E392" s="31"/>
      <c r="F392" s="1"/>
    </row>
    <row r="393" ht="14.25" customHeight="1">
      <c r="B393" s="15">
        <v>45710.0</v>
      </c>
      <c r="C393" s="29" t="s">
        <v>391</v>
      </c>
      <c r="D393" s="30">
        <v>50000.0</v>
      </c>
      <c r="E393" s="31"/>
    </row>
    <row r="394" ht="14.25" customHeight="1">
      <c r="B394" s="15">
        <v>45711.0</v>
      </c>
      <c r="C394" s="29" t="s">
        <v>276</v>
      </c>
      <c r="D394" s="30">
        <v>10153.0</v>
      </c>
      <c r="E394" s="31"/>
      <c r="F394" s="19" t="s">
        <v>9</v>
      </c>
    </row>
    <row r="395" ht="14.25" customHeight="1">
      <c r="B395" s="15">
        <v>45711.0</v>
      </c>
      <c r="C395" s="29" t="s">
        <v>361</v>
      </c>
      <c r="D395" s="31"/>
      <c r="E395" s="30">
        <v>1500000.0</v>
      </c>
    </row>
    <row r="396" ht="14.25" customHeight="1">
      <c r="B396" s="15">
        <v>45711.0</v>
      </c>
      <c r="C396" s="29" t="s">
        <v>377</v>
      </c>
      <c r="D396" s="31"/>
      <c r="E396" s="30">
        <v>1500000.0</v>
      </c>
    </row>
    <row r="397" ht="14.25" customHeight="1">
      <c r="B397" s="15">
        <v>45711.0</v>
      </c>
      <c r="C397" s="29" t="s">
        <v>378</v>
      </c>
      <c r="D397" s="31"/>
      <c r="E397" s="30">
        <v>1500000.0</v>
      </c>
    </row>
    <row r="398" ht="14.25" customHeight="1">
      <c r="B398" s="15">
        <v>45711.0</v>
      </c>
      <c r="C398" s="29" t="s">
        <v>379</v>
      </c>
      <c r="D398" s="31"/>
      <c r="E398" s="30">
        <v>1500000.0</v>
      </c>
    </row>
    <row r="399" ht="14.25" customHeight="1">
      <c r="B399" s="15">
        <v>45711.0</v>
      </c>
      <c r="C399" s="29" t="s">
        <v>380</v>
      </c>
      <c r="D399" s="31"/>
      <c r="E399" s="30">
        <v>1500000.0</v>
      </c>
    </row>
    <row r="400" ht="14.25" customHeight="1">
      <c r="B400" s="15">
        <v>45711.0</v>
      </c>
      <c r="C400" s="29" t="s">
        <v>416</v>
      </c>
      <c r="D400" s="31"/>
      <c r="E400" s="30">
        <v>1500000.0</v>
      </c>
    </row>
    <row r="401" ht="14.25" customHeight="1">
      <c r="B401" s="15">
        <v>45711.0</v>
      </c>
      <c r="C401" s="29" t="s">
        <v>362</v>
      </c>
      <c r="D401" s="31"/>
      <c r="E401" s="30">
        <v>1500000.0</v>
      </c>
    </row>
    <row r="402" ht="14.25" customHeight="1">
      <c r="B402" s="15">
        <v>45711.0</v>
      </c>
      <c r="C402" s="29" t="s">
        <v>363</v>
      </c>
      <c r="D402" s="31"/>
      <c r="E402" s="30">
        <v>1500000.0</v>
      </c>
    </row>
    <row r="403" ht="14.25" customHeight="1">
      <c r="B403" s="15">
        <v>45711.0</v>
      </c>
      <c r="C403" s="29" t="s">
        <v>393</v>
      </c>
      <c r="D403" s="31"/>
      <c r="E403" s="30">
        <v>1500000.0</v>
      </c>
    </row>
    <row r="404" ht="14.25" customHeight="1">
      <c r="B404" s="15">
        <v>45711.0</v>
      </c>
      <c r="C404" s="29" t="s">
        <v>394</v>
      </c>
      <c r="D404" s="31"/>
      <c r="E404" s="30">
        <v>1500000.0</v>
      </c>
    </row>
    <row r="405" ht="14.25" customHeight="1">
      <c r="B405" s="15">
        <v>45711.0</v>
      </c>
      <c r="C405" s="29" t="s">
        <v>395</v>
      </c>
      <c r="D405" s="31"/>
      <c r="E405" s="30">
        <v>1500000.0</v>
      </c>
    </row>
    <row r="406" ht="14.25" customHeight="1">
      <c r="B406" s="15">
        <v>45711.0</v>
      </c>
      <c r="C406" s="29" t="s">
        <v>307</v>
      </c>
      <c r="D406" s="31"/>
      <c r="E406" s="30">
        <v>1350000.0</v>
      </c>
      <c r="F406" s="19" t="s">
        <v>289</v>
      </c>
    </row>
    <row r="407" ht="14.25" customHeight="1">
      <c r="B407" s="15">
        <v>45711.0</v>
      </c>
      <c r="C407" s="29" t="s">
        <v>310</v>
      </c>
      <c r="D407" s="31"/>
      <c r="E407" s="30">
        <v>150000.0</v>
      </c>
      <c r="F407" s="19" t="s">
        <v>289</v>
      </c>
    </row>
    <row r="408" ht="14.25" customHeight="1">
      <c r="B408" s="15">
        <v>45711.0</v>
      </c>
      <c r="C408" s="29" t="s">
        <v>263</v>
      </c>
      <c r="D408" s="30">
        <v>1700000.0</v>
      </c>
      <c r="E408" s="31"/>
      <c r="F408" s="19" t="s">
        <v>9</v>
      </c>
    </row>
    <row r="409" ht="14.25" customHeight="1">
      <c r="B409" s="15">
        <v>45711.0</v>
      </c>
      <c r="C409" s="29" t="s">
        <v>266</v>
      </c>
      <c r="D409" s="30">
        <v>88822.0</v>
      </c>
      <c r="E409" s="31"/>
    </row>
    <row r="410" ht="14.25" customHeight="1">
      <c r="B410" s="15">
        <v>45711.0</v>
      </c>
      <c r="C410" s="29" t="s">
        <v>172</v>
      </c>
      <c r="D410" s="30">
        <v>120000.0</v>
      </c>
      <c r="E410" s="31"/>
    </row>
    <row r="411" ht="14.25" customHeight="1">
      <c r="B411" s="15">
        <v>45711.0</v>
      </c>
      <c r="C411" s="29" t="s">
        <v>94</v>
      </c>
      <c r="D411" s="30">
        <v>25000.0</v>
      </c>
      <c r="E411" s="31"/>
      <c r="F411" s="19" t="s">
        <v>9</v>
      </c>
    </row>
    <row r="412" ht="14.25" customHeight="1">
      <c r="B412" s="15">
        <v>45711.0</v>
      </c>
      <c r="C412" s="29" t="s">
        <v>92</v>
      </c>
      <c r="D412" s="30">
        <v>100000.0</v>
      </c>
      <c r="E412" s="31"/>
    </row>
    <row r="413" ht="14.25" customHeight="1">
      <c r="B413" s="15">
        <v>45711.0</v>
      </c>
      <c r="C413" s="29" t="s">
        <v>28</v>
      </c>
      <c r="D413" s="30">
        <v>100000.0</v>
      </c>
      <c r="E413" s="31"/>
    </row>
    <row r="414" ht="14.25" customHeight="1">
      <c r="B414" s="15">
        <v>45711.0</v>
      </c>
      <c r="C414" s="29" t="s">
        <v>143</v>
      </c>
      <c r="D414" s="30">
        <v>500000.0</v>
      </c>
      <c r="E414" s="31"/>
      <c r="F414" s="19" t="s">
        <v>9</v>
      </c>
    </row>
    <row r="415" ht="14.25" customHeight="1">
      <c r="B415" s="15">
        <v>45711.0</v>
      </c>
      <c r="C415" s="29" t="s">
        <v>67</v>
      </c>
      <c r="D415" s="30">
        <v>2000000.0</v>
      </c>
      <c r="E415" s="31"/>
      <c r="F415" s="1"/>
    </row>
    <row r="416" ht="14.25" customHeight="1">
      <c r="B416" s="15">
        <v>45711.0</v>
      </c>
      <c r="C416" s="29" t="s">
        <v>97</v>
      </c>
      <c r="D416" s="30">
        <v>1500000.0</v>
      </c>
      <c r="E416" s="31"/>
    </row>
    <row r="417" ht="14.25" customHeight="1">
      <c r="B417" s="15">
        <v>45711.0</v>
      </c>
      <c r="C417" s="29" t="s">
        <v>417</v>
      </c>
      <c r="D417" s="30">
        <v>500000.0</v>
      </c>
      <c r="E417" s="31"/>
    </row>
    <row r="418" ht="14.25" customHeight="1">
      <c r="B418" s="15">
        <v>45711.0</v>
      </c>
      <c r="C418" s="29" t="s">
        <v>391</v>
      </c>
      <c r="D418" s="30">
        <v>50000.0</v>
      </c>
      <c r="E418" s="31"/>
    </row>
    <row r="419" ht="14.25" customHeight="1">
      <c r="B419" s="15">
        <v>45711.0</v>
      </c>
      <c r="C419" s="29" t="s">
        <v>27</v>
      </c>
      <c r="D419" s="30">
        <v>50000.0</v>
      </c>
      <c r="E419" s="31"/>
      <c r="F419" s="1"/>
    </row>
    <row r="420" ht="14.25" customHeight="1">
      <c r="B420" s="15">
        <v>45711.0</v>
      </c>
      <c r="C420" s="29" t="s">
        <v>261</v>
      </c>
      <c r="D420" s="30">
        <v>150000.0</v>
      </c>
      <c r="E420" s="31"/>
      <c r="F420" s="19" t="s">
        <v>60</v>
      </c>
    </row>
    <row r="421" ht="14.25" customHeight="1">
      <c r="B421" s="15">
        <v>45711.0</v>
      </c>
      <c r="C421" s="29" t="s">
        <v>418</v>
      </c>
      <c r="D421" s="30">
        <v>100000.0</v>
      </c>
      <c r="E421" s="31"/>
    </row>
    <row r="422" ht="14.25" customHeight="1">
      <c r="B422" s="15">
        <v>45711.0</v>
      </c>
      <c r="C422" s="29" t="s">
        <v>341</v>
      </c>
      <c r="D422" s="30">
        <v>200000.0</v>
      </c>
      <c r="E422" s="31"/>
      <c r="F422" s="1"/>
    </row>
    <row r="423" ht="14.25" customHeight="1">
      <c r="B423" s="15">
        <v>45711.0</v>
      </c>
      <c r="C423" s="29" t="s">
        <v>64</v>
      </c>
      <c r="D423" s="30">
        <v>50000.0</v>
      </c>
      <c r="E423" s="31"/>
    </row>
    <row r="424" ht="14.25" customHeight="1">
      <c r="B424" s="15">
        <v>45711.0</v>
      </c>
      <c r="C424" s="29" t="s">
        <v>245</v>
      </c>
      <c r="D424" s="30">
        <v>200000.0</v>
      </c>
      <c r="E424" s="31"/>
    </row>
    <row r="425" ht="14.25" customHeight="1">
      <c r="B425" s="15">
        <v>45711.0</v>
      </c>
      <c r="C425" s="29" t="s">
        <v>242</v>
      </c>
      <c r="D425" s="30">
        <v>500000.0</v>
      </c>
      <c r="E425" s="31"/>
    </row>
    <row r="426" ht="14.25" customHeight="1">
      <c r="B426" s="15">
        <v>45712.0</v>
      </c>
      <c r="C426" s="29" t="s">
        <v>376</v>
      </c>
      <c r="D426" s="30">
        <v>50000.0</v>
      </c>
      <c r="E426" s="31"/>
      <c r="F426" s="3" t="s">
        <v>9</v>
      </c>
    </row>
    <row r="427" ht="14.25" customHeight="1">
      <c r="B427" s="15">
        <v>45712.0</v>
      </c>
      <c r="C427" s="29" t="s">
        <v>419</v>
      </c>
      <c r="D427" s="30">
        <v>500000.0</v>
      </c>
      <c r="E427" s="31"/>
      <c r="F427" s="19" t="s">
        <v>9</v>
      </c>
    </row>
    <row r="428" ht="14.25" customHeight="1">
      <c r="B428" s="15">
        <v>45712.0</v>
      </c>
      <c r="C428" s="29" t="s">
        <v>178</v>
      </c>
      <c r="D428" s="30">
        <v>150000.0</v>
      </c>
      <c r="E428" s="31"/>
    </row>
    <row r="429" ht="14.25" customHeight="1">
      <c r="B429" s="15">
        <v>45712.0</v>
      </c>
      <c r="C429" s="29" t="s">
        <v>209</v>
      </c>
      <c r="D429" s="30">
        <v>100000.0</v>
      </c>
      <c r="E429" s="31"/>
    </row>
    <row r="430" ht="14.25" customHeight="1">
      <c r="B430" s="15">
        <v>45712.0</v>
      </c>
      <c r="C430" s="29" t="s">
        <v>420</v>
      </c>
      <c r="D430" s="30">
        <v>100000.0</v>
      </c>
      <c r="E430" s="31"/>
    </row>
    <row r="431" ht="14.25" customHeight="1">
      <c r="B431" s="15">
        <v>45712.0</v>
      </c>
      <c r="C431" s="29" t="s">
        <v>421</v>
      </c>
      <c r="D431" s="30">
        <v>50000.0</v>
      </c>
      <c r="E431" s="31"/>
    </row>
    <row r="432" ht="14.25" customHeight="1">
      <c r="B432" s="15">
        <v>45712.0</v>
      </c>
      <c r="C432" s="29" t="s">
        <v>49</v>
      </c>
      <c r="D432" s="30">
        <v>20000.0</v>
      </c>
      <c r="E432" s="31"/>
    </row>
    <row r="433" ht="14.25" customHeight="1">
      <c r="B433" s="15">
        <v>45712.0</v>
      </c>
      <c r="C433" s="29" t="s">
        <v>391</v>
      </c>
      <c r="D433" s="30">
        <v>50000.0</v>
      </c>
      <c r="E433" s="31"/>
    </row>
    <row r="434" ht="14.25" customHeight="1">
      <c r="B434" s="15">
        <v>45712.0</v>
      </c>
      <c r="C434" s="29" t="s">
        <v>264</v>
      </c>
      <c r="D434" s="30">
        <v>1000000.0</v>
      </c>
      <c r="E434" s="31"/>
    </row>
    <row r="435" ht="14.25" customHeight="1">
      <c r="B435" s="15">
        <v>45712.0</v>
      </c>
      <c r="C435" s="29" t="s">
        <v>27</v>
      </c>
      <c r="D435" s="30">
        <v>25000.0</v>
      </c>
      <c r="E435" s="31"/>
    </row>
    <row r="436" ht="14.25" customHeight="1">
      <c r="B436" s="15">
        <v>45712.0</v>
      </c>
      <c r="C436" s="29" t="s">
        <v>413</v>
      </c>
      <c r="D436" s="30">
        <v>100000.0</v>
      </c>
      <c r="E436" s="31"/>
    </row>
    <row r="437" ht="14.25" customHeight="1">
      <c r="B437" s="15">
        <v>45712.0</v>
      </c>
      <c r="C437" s="29" t="s">
        <v>253</v>
      </c>
      <c r="D437" s="30">
        <v>1.2E7</v>
      </c>
      <c r="E437" s="31"/>
      <c r="F437" s="19" t="s">
        <v>46</v>
      </c>
    </row>
    <row r="438" ht="14.25" customHeight="1">
      <c r="B438" s="15">
        <v>45712.0</v>
      </c>
      <c r="C438" s="29" t="s">
        <v>127</v>
      </c>
      <c r="D438" s="30">
        <v>100000.0</v>
      </c>
      <c r="E438" s="31"/>
    </row>
    <row r="439" ht="14.25" customHeight="1">
      <c r="B439" s="15">
        <v>45712.0</v>
      </c>
      <c r="C439" s="29" t="s">
        <v>191</v>
      </c>
      <c r="D439" s="30">
        <v>50000.0</v>
      </c>
      <c r="E439" s="31"/>
    </row>
    <row r="440" ht="14.25" customHeight="1">
      <c r="B440" s="15">
        <v>45712.0</v>
      </c>
      <c r="C440" s="29" t="s">
        <v>255</v>
      </c>
      <c r="D440" s="30">
        <v>10000.0</v>
      </c>
      <c r="E440" s="31"/>
    </row>
    <row r="441" ht="14.25" customHeight="1">
      <c r="B441" s="15">
        <v>45712.0</v>
      </c>
      <c r="C441" s="29" t="s">
        <v>266</v>
      </c>
      <c r="D441" s="30">
        <v>88882.0</v>
      </c>
      <c r="E441" s="31"/>
    </row>
    <row r="442" ht="14.25" customHeight="1">
      <c r="B442" s="15">
        <v>45713.0</v>
      </c>
      <c r="C442" s="29" t="s">
        <v>49</v>
      </c>
      <c r="D442" s="30">
        <v>20000.0</v>
      </c>
      <c r="E442" s="31"/>
    </row>
    <row r="443" ht="14.25" customHeight="1">
      <c r="B443" s="15">
        <v>45713.0</v>
      </c>
      <c r="C443" s="29" t="s">
        <v>391</v>
      </c>
      <c r="D443" s="30">
        <v>50000.0</v>
      </c>
      <c r="E443" s="31"/>
    </row>
    <row r="444" ht="14.25" customHeight="1">
      <c r="B444" s="15">
        <v>45713.0</v>
      </c>
      <c r="C444" s="29" t="s">
        <v>272</v>
      </c>
      <c r="D444" s="30">
        <v>100000.0</v>
      </c>
      <c r="E444" s="31"/>
    </row>
    <row r="445" ht="14.25" customHeight="1">
      <c r="B445" s="15">
        <v>45713.0</v>
      </c>
      <c r="C445" s="29" t="s">
        <v>27</v>
      </c>
      <c r="D445" s="30">
        <v>25000.0</v>
      </c>
      <c r="E445" s="31"/>
    </row>
    <row r="446" ht="14.25" customHeight="1">
      <c r="B446" s="15">
        <v>45713.0</v>
      </c>
      <c r="C446" s="29" t="s">
        <v>249</v>
      </c>
      <c r="D446" s="30">
        <v>500000.0</v>
      </c>
      <c r="E446" s="31"/>
      <c r="F446" s="3" t="s">
        <v>9</v>
      </c>
    </row>
    <row r="447" ht="14.25" customHeight="1">
      <c r="B447" s="15">
        <v>45713.0</v>
      </c>
      <c r="C447" s="29" t="s">
        <v>152</v>
      </c>
      <c r="D447" s="30">
        <v>100000.0</v>
      </c>
      <c r="E447" s="31"/>
    </row>
    <row r="448" ht="14.25" customHeight="1">
      <c r="B448" s="15">
        <v>45713.0</v>
      </c>
      <c r="C448" s="29" t="s">
        <v>254</v>
      </c>
      <c r="D448" s="30">
        <v>50000.0</v>
      </c>
      <c r="E448" s="31"/>
      <c r="F448" s="19" t="s">
        <v>9</v>
      </c>
    </row>
    <row r="449" ht="14.25" customHeight="1">
      <c r="B449" s="15">
        <v>45713.0</v>
      </c>
      <c r="C449" s="29" t="s">
        <v>422</v>
      </c>
      <c r="D449" s="30">
        <v>500000.0</v>
      </c>
      <c r="E449" s="31"/>
    </row>
    <row r="450" ht="14.25" customHeight="1">
      <c r="B450" s="15">
        <v>45713.0</v>
      </c>
      <c r="C450" s="29" t="s">
        <v>190</v>
      </c>
      <c r="D450" s="30">
        <v>100000.0</v>
      </c>
      <c r="E450" s="31"/>
    </row>
    <row r="451" ht="14.25" customHeight="1">
      <c r="B451" s="15">
        <v>45713.0</v>
      </c>
      <c r="C451" s="29" t="s">
        <v>89</v>
      </c>
      <c r="D451" s="30">
        <v>250000.0</v>
      </c>
      <c r="E451" s="31"/>
    </row>
    <row r="452" ht="14.25" customHeight="1">
      <c r="B452" s="15">
        <v>45713.0</v>
      </c>
      <c r="C452" s="29" t="s">
        <v>28</v>
      </c>
      <c r="D452" s="30">
        <v>100000.0</v>
      </c>
      <c r="E452" s="31"/>
      <c r="F452" s="1"/>
    </row>
    <row r="453" ht="14.25" customHeight="1">
      <c r="B453" s="15">
        <v>45713.0</v>
      </c>
      <c r="C453" s="29" t="s">
        <v>266</v>
      </c>
      <c r="D453" s="30">
        <v>88882.0</v>
      </c>
      <c r="E453" s="31"/>
    </row>
    <row r="454" ht="14.25" customHeight="1">
      <c r="B454" s="15">
        <v>45713.0</v>
      </c>
      <c r="C454" s="29" t="s">
        <v>423</v>
      </c>
      <c r="D454" s="30">
        <v>2000000.0</v>
      </c>
      <c r="E454" s="31"/>
    </row>
    <row r="455" ht="14.25" customHeight="1">
      <c r="B455" s="15">
        <v>45713.0</v>
      </c>
      <c r="C455" s="29" t="s">
        <v>424</v>
      </c>
      <c r="D455" s="30">
        <v>100000.0</v>
      </c>
      <c r="E455" s="31"/>
    </row>
    <row r="456" ht="14.25" customHeight="1">
      <c r="B456" s="15">
        <v>45713.0</v>
      </c>
      <c r="C456" s="29" t="s">
        <v>301</v>
      </c>
      <c r="D456" s="30">
        <v>200000.0</v>
      </c>
      <c r="E456" s="31"/>
      <c r="F456" s="19" t="s">
        <v>9</v>
      </c>
    </row>
    <row r="457" ht="14.25" customHeight="1">
      <c r="B457" s="15">
        <v>45713.0</v>
      </c>
      <c r="C457" s="29" t="s">
        <v>425</v>
      </c>
      <c r="D457" s="30">
        <v>2500000.0</v>
      </c>
      <c r="E457" s="31"/>
      <c r="F457" s="19" t="s">
        <v>9</v>
      </c>
    </row>
    <row r="458" ht="14.25" customHeight="1">
      <c r="B458" s="15">
        <v>45713.0</v>
      </c>
      <c r="C458" s="29" t="s">
        <v>259</v>
      </c>
      <c r="D458" s="30">
        <v>50000.0</v>
      </c>
      <c r="E458" s="31"/>
    </row>
    <row r="459" ht="14.25" customHeight="1">
      <c r="B459" s="15">
        <v>45713.0</v>
      </c>
      <c r="C459" s="29" t="s">
        <v>426</v>
      </c>
      <c r="D459" s="30">
        <v>300000.0</v>
      </c>
      <c r="E459" s="31"/>
    </row>
    <row r="460" ht="14.25" customHeight="1">
      <c r="B460" s="15">
        <v>45714.0</v>
      </c>
      <c r="C460" s="29" t="s">
        <v>427</v>
      </c>
      <c r="D460" s="31"/>
      <c r="E460" s="30">
        <v>1500000.0</v>
      </c>
    </row>
    <row r="461" ht="14.25" customHeight="1">
      <c r="B461" s="15">
        <v>45714.0</v>
      </c>
      <c r="C461" s="29" t="s">
        <v>361</v>
      </c>
      <c r="D461" s="31"/>
      <c r="E461" s="30">
        <v>1500000.0</v>
      </c>
    </row>
    <row r="462" ht="14.25" customHeight="1">
      <c r="B462" s="15">
        <v>45714.0</v>
      </c>
      <c r="C462" s="29" t="s">
        <v>362</v>
      </c>
      <c r="D462" s="31"/>
      <c r="E462" s="30">
        <v>1500000.0</v>
      </c>
    </row>
    <row r="463" ht="14.25" customHeight="1">
      <c r="B463" s="15">
        <v>45714.0</v>
      </c>
      <c r="C463" s="29" t="s">
        <v>363</v>
      </c>
      <c r="D463" s="31"/>
      <c r="E463" s="30">
        <v>1500000.0</v>
      </c>
      <c r="F463" s="1"/>
    </row>
    <row r="464" ht="14.25" customHeight="1">
      <c r="B464" s="15">
        <v>45714.0</v>
      </c>
      <c r="C464" s="29" t="s">
        <v>364</v>
      </c>
      <c r="D464" s="31"/>
      <c r="E464" s="30">
        <v>1500000.0</v>
      </c>
    </row>
    <row r="465" ht="14.25" customHeight="1">
      <c r="B465" s="15">
        <v>45714.0</v>
      </c>
      <c r="C465" s="29" t="s">
        <v>365</v>
      </c>
      <c r="D465" s="31"/>
      <c r="E465" s="30">
        <v>1500000.0</v>
      </c>
    </row>
    <row r="466" ht="14.25" customHeight="1">
      <c r="B466" s="15">
        <v>45714.0</v>
      </c>
      <c r="C466" s="29" t="s">
        <v>394</v>
      </c>
      <c r="D466" s="31"/>
      <c r="E466" s="30">
        <v>1500000.0</v>
      </c>
    </row>
    <row r="467" ht="14.25" customHeight="1">
      <c r="B467" s="15">
        <v>45714.0</v>
      </c>
      <c r="C467" s="29" t="s">
        <v>366</v>
      </c>
      <c r="D467" s="31"/>
      <c r="E467" s="30">
        <v>1500000.0</v>
      </c>
    </row>
    <row r="468" ht="14.25" customHeight="1">
      <c r="B468" s="15">
        <v>45714.0</v>
      </c>
      <c r="C468" s="29" t="s">
        <v>367</v>
      </c>
      <c r="D468" s="31"/>
      <c r="E468" s="30">
        <v>1500000.0</v>
      </c>
    </row>
    <row r="469" ht="14.25" customHeight="1">
      <c r="B469" s="15">
        <v>45714.0</v>
      </c>
      <c r="C469" s="29" t="s">
        <v>187</v>
      </c>
      <c r="D469" s="30">
        <v>500000.0</v>
      </c>
      <c r="E469" s="31"/>
    </row>
    <row r="470" ht="14.25" customHeight="1">
      <c r="B470" s="15">
        <v>45714.0</v>
      </c>
      <c r="C470" s="29" t="s">
        <v>49</v>
      </c>
      <c r="D470" s="30">
        <v>40000.0</v>
      </c>
      <c r="E470" s="31"/>
    </row>
    <row r="471" ht="14.25" customHeight="1">
      <c r="B471" s="15">
        <v>45714.0</v>
      </c>
      <c r="C471" s="29" t="s">
        <v>250</v>
      </c>
      <c r="D471" s="30">
        <v>50000.0</v>
      </c>
      <c r="E471" s="31"/>
    </row>
    <row r="472" ht="14.25" customHeight="1">
      <c r="B472" s="15">
        <v>45714.0</v>
      </c>
      <c r="C472" s="29" t="s">
        <v>28</v>
      </c>
      <c r="D472" s="30">
        <v>100000.0</v>
      </c>
      <c r="E472" s="31"/>
    </row>
    <row r="473" ht="14.25" customHeight="1">
      <c r="B473" s="15">
        <v>45714.0</v>
      </c>
      <c r="C473" s="29" t="s">
        <v>27</v>
      </c>
      <c r="D473" s="30">
        <v>25000.0</v>
      </c>
      <c r="E473" s="31"/>
    </row>
    <row r="474" ht="14.25" customHeight="1">
      <c r="B474" s="15">
        <v>45714.0</v>
      </c>
      <c r="C474" s="29" t="s">
        <v>171</v>
      </c>
      <c r="D474" s="30">
        <v>100000.0</v>
      </c>
      <c r="E474" s="31"/>
    </row>
    <row r="475" ht="14.25" customHeight="1">
      <c r="B475" s="15">
        <v>45714.0</v>
      </c>
      <c r="C475" s="29" t="s">
        <v>115</v>
      </c>
      <c r="D475" s="30">
        <v>100000.0</v>
      </c>
      <c r="E475" s="31"/>
    </row>
    <row r="476" ht="14.25" customHeight="1">
      <c r="B476" s="15">
        <v>45714.0</v>
      </c>
      <c r="C476" s="29" t="s">
        <v>340</v>
      </c>
      <c r="D476" s="30">
        <v>100000.0</v>
      </c>
      <c r="E476" s="31"/>
    </row>
    <row r="477" ht="14.25" customHeight="1">
      <c r="B477" s="15">
        <v>45714.0</v>
      </c>
      <c r="C477" s="29" t="s">
        <v>391</v>
      </c>
      <c r="D477" s="30">
        <v>50000.0</v>
      </c>
      <c r="E477" s="31"/>
    </row>
    <row r="478" ht="14.25" customHeight="1">
      <c r="B478" s="15">
        <v>45714.0</v>
      </c>
      <c r="C478" s="29" t="s">
        <v>255</v>
      </c>
      <c r="D478" s="30">
        <v>10000.0</v>
      </c>
      <c r="E478" s="31"/>
    </row>
    <row r="479" ht="14.25" customHeight="1">
      <c r="B479" s="15">
        <v>45714.0</v>
      </c>
      <c r="C479" s="29" t="s">
        <v>428</v>
      </c>
      <c r="D479" s="30">
        <v>100000.0</v>
      </c>
      <c r="E479" s="31"/>
    </row>
    <row r="480" ht="14.25" customHeight="1">
      <c r="B480" s="15">
        <v>45714.0</v>
      </c>
      <c r="C480" s="29" t="s">
        <v>274</v>
      </c>
      <c r="D480" s="30">
        <v>100000.0</v>
      </c>
      <c r="E480" s="31"/>
      <c r="F480" s="19" t="s">
        <v>9</v>
      </c>
    </row>
    <row r="481" ht="14.25" customHeight="1">
      <c r="B481" s="15">
        <v>45715.0</v>
      </c>
      <c r="C481" s="29" t="s">
        <v>166</v>
      </c>
      <c r="D481" s="30">
        <v>1300000.0</v>
      </c>
      <c r="E481" s="31"/>
      <c r="F481" s="19" t="s">
        <v>9</v>
      </c>
    </row>
    <row r="482" ht="14.25" customHeight="1">
      <c r="B482" s="15">
        <v>45715.0</v>
      </c>
      <c r="C482" s="29" t="s">
        <v>429</v>
      </c>
      <c r="D482" s="30">
        <v>600000.0</v>
      </c>
      <c r="E482" s="31"/>
      <c r="F482" s="1"/>
    </row>
    <row r="483" ht="14.25" customHeight="1">
      <c r="B483" s="15">
        <v>45715.0</v>
      </c>
      <c r="C483" s="29" t="s">
        <v>391</v>
      </c>
      <c r="D483" s="30">
        <v>50000.0</v>
      </c>
      <c r="E483" s="31"/>
    </row>
    <row r="484" ht="14.25" customHeight="1">
      <c r="B484" s="15">
        <v>45715.0</v>
      </c>
      <c r="C484" s="29" t="s">
        <v>28</v>
      </c>
      <c r="D484" s="30">
        <v>100000.0</v>
      </c>
      <c r="E484" s="31"/>
    </row>
    <row r="485" ht="14.25" customHeight="1">
      <c r="B485" s="15">
        <v>45715.0</v>
      </c>
      <c r="C485" s="29" t="s">
        <v>430</v>
      </c>
      <c r="D485" s="30">
        <v>101888.0</v>
      </c>
      <c r="E485" s="31"/>
    </row>
    <row r="486" ht="14.25" customHeight="1">
      <c r="B486" s="15">
        <v>45715.0</v>
      </c>
      <c r="C486" s="29" t="s">
        <v>38</v>
      </c>
      <c r="D486" s="30">
        <v>150000.0</v>
      </c>
      <c r="E486" s="31"/>
    </row>
    <row r="487" ht="14.25" customHeight="1">
      <c r="B487" s="15">
        <v>45715.0</v>
      </c>
      <c r="C487" s="29" t="s">
        <v>273</v>
      </c>
      <c r="D487" s="30">
        <v>1000000.0</v>
      </c>
      <c r="E487" s="31"/>
    </row>
    <row r="488" ht="14.25" customHeight="1">
      <c r="B488" s="15">
        <v>45715.0</v>
      </c>
      <c r="C488" s="29" t="s">
        <v>204</v>
      </c>
      <c r="D488" s="30">
        <v>300000.0</v>
      </c>
      <c r="E488" s="31"/>
      <c r="F488" s="19" t="s">
        <v>9</v>
      </c>
    </row>
    <row r="489" ht="14.25" customHeight="1">
      <c r="B489" s="15">
        <v>45715.0</v>
      </c>
      <c r="C489" s="29" t="s">
        <v>314</v>
      </c>
      <c r="D489" s="30">
        <v>100000.0</v>
      </c>
      <c r="E489" s="31"/>
    </row>
    <row r="490" ht="14.25" customHeight="1">
      <c r="B490" s="15">
        <v>45716.0</v>
      </c>
      <c r="C490" s="29" t="s">
        <v>45</v>
      </c>
      <c r="D490" s="30">
        <v>600000.0</v>
      </c>
      <c r="E490" s="31"/>
      <c r="F490" s="19" t="s">
        <v>46</v>
      </c>
    </row>
    <row r="491" ht="14.25" customHeight="1">
      <c r="B491" s="15">
        <v>45716.0</v>
      </c>
      <c r="C491" s="29" t="s">
        <v>49</v>
      </c>
      <c r="D491" s="30">
        <v>40000.0</v>
      </c>
      <c r="E491" s="31"/>
    </row>
    <row r="492" ht="14.25" customHeight="1">
      <c r="B492" s="15">
        <v>45716.0</v>
      </c>
      <c r="C492" s="29" t="s">
        <v>28</v>
      </c>
      <c r="D492" s="30">
        <v>100000.0</v>
      </c>
      <c r="E492" s="31"/>
    </row>
    <row r="493" ht="14.25" customHeight="1">
      <c r="B493" s="15">
        <v>45716.0</v>
      </c>
      <c r="C493" s="29" t="s">
        <v>217</v>
      </c>
      <c r="D493" s="30">
        <v>500000.0</v>
      </c>
      <c r="E493" s="31"/>
    </row>
    <row r="494" ht="14.25" customHeight="1">
      <c r="B494" s="15">
        <v>45716.0</v>
      </c>
      <c r="C494" s="29" t="s">
        <v>391</v>
      </c>
      <c r="D494" s="30">
        <v>50000.0</v>
      </c>
      <c r="E494" s="31"/>
    </row>
    <row r="495" ht="14.25" customHeight="1">
      <c r="B495" s="15">
        <v>45716.0</v>
      </c>
      <c r="C495" s="29" t="s">
        <v>151</v>
      </c>
      <c r="D495" s="30">
        <v>500111.0</v>
      </c>
      <c r="E495" s="31"/>
    </row>
    <row r="496" ht="14.25" customHeight="1">
      <c r="B496" s="15">
        <v>45716.0</v>
      </c>
      <c r="C496" s="29" t="s">
        <v>431</v>
      </c>
      <c r="D496" s="30">
        <v>2.5E7</v>
      </c>
      <c r="E496" s="31"/>
      <c r="F496" s="19" t="s">
        <v>9</v>
      </c>
    </row>
    <row r="497" ht="14.25" customHeight="1">
      <c r="B497" s="15">
        <v>45716.0</v>
      </c>
      <c r="C497" s="29" t="s">
        <v>58</v>
      </c>
      <c r="D497" s="30">
        <v>126039.0</v>
      </c>
      <c r="E497" s="31"/>
    </row>
    <row r="498" ht="14.25" customHeight="1">
      <c r="B498" s="15">
        <v>45716.0</v>
      </c>
      <c r="C498" s="29" t="s">
        <v>340</v>
      </c>
      <c r="D498" s="30">
        <v>100000.0</v>
      </c>
      <c r="E498" s="31"/>
    </row>
    <row r="499" ht="14.25" customHeight="1">
      <c r="B499" s="15">
        <v>45716.0</v>
      </c>
      <c r="C499" s="29" t="s">
        <v>187</v>
      </c>
      <c r="D499" s="30">
        <v>552112.0</v>
      </c>
      <c r="E499" s="31"/>
      <c r="F499" s="1"/>
    </row>
    <row r="500" ht="14.25" customHeight="1">
      <c r="B500" s="15">
        <v>45716.0</v>
      </c>
      <c r="C500" s="29" t="s">
        <v>260</v>
      </c>
      <c r="D500" s="30">
        <v>200000.0</v>
      </c>
      <c r="E500" s="31"/>
    </row>
    <row r="501" ht="14.25" customHeight="1">
      <c r="B501" s="15">
        <v>45716.0</v>
      </c>
      <c r="C501" s="29" t="s">
        <v>324</v>
      </c>
      <c r="D501" s="30">
        <v>50000.0</v>
      </c>
      <c r="E501" s="31"/>
      <c r="F501" s="1"/>
    </row>
    <row r="502" ht="14.25" customHeight="1">
      <c r="B502" s="15">
        <v>45716.0</v>
      </c>
      <c r="C502" s="29" t="s">
        <v>432</v>
      </c>
      <c r="D502" s="30">
        <v>5000000.0</v>
      </c>
      <c r="E502" s="31"/>
    </row>
    <row r="503" ht="14.25" customHeight="1">
      <c r="B503" s="15">
        <v>45716.0</v>
      </c>
      <c r="C503" s="29" t="s">
        <v>283</v>
      </c>
      <c r="D503" s="30">
        <v>300000.0</v>
      </c>
      <c r="E503" s="31"/>
      <c r="F503" s="1"/>
    </row>
    <row r="504" ht="14.25" customHeight="1">
      <c r="B504" s="15">
        <v>45716.0</v>
      </c>
      <c r="C504" s="29" t="s">
        <v>433</v>
      </c>
      <c r="D504" s="30">
        <v>100000.0</v>
      </c>
      <c r="E504" s="31"/>
    </row>
    <row r="505" ht="14.25" customHeight="1">
      <c r="B505" s="15">
        <v>45716.0</v>
      </c>
      <c r="C505" s="29" t="s">
        <v>434</v>
      </c>
      <c r="D505" s="31"/>
      <c r="E505" s="30">
        <v>30000.0</v>
      </c>
    </row>
    <row r="506" ht="14.25" customHeight="1">
      <c r="B506" s="33"/>
      <c r="C506" s="34" t="s">
        <v>291</v>
      </c>
      <c r="D506" s="35">
        <f t="shared" ref="D506:E506" si="1">SUM(D8:D505)</f>
        <v>191743688</v>
      </c>
      <c r="E506" s="35">
        <f t="shared" si="1"/>
        <v>167780000</v>
      </c>
    </row>
    <row r="507" ht="14.25" customHeight="1">
      <c r="C507" s="36" t="s">
        <v>435</v>
      </c>
      <c r="D507" s="37">
        <f>D6+D506-E506</f>
        <v>66124006.55</v>
      </c>
      <c r="E507" s="37"/>
    </row>
    <row r="508" ht="14.25" customHeight="1">
      <c r="C508" s="36"/>
      <c r="D508" s="37"/>
      <c r="E508" s="37"/>
    </row>
    <row r="509" ht="14.25" customHeight="1">
      <c r="C509" s="36" t="s">
        <v>293</v>
      </c>
      <c r="D509" s="37">
        <f>D6</f>
        <v>42160318.55</v>
      </c>
      <c r="E509" s="37"/>
    </row>
    <row r="510" ht="14.25" customHeight="1">
      <c r="C510" s="1" t="s">
        <v>9</v>
      </c>
      <c r="D510" s="2">
        <f>sum(D9,D15,D16,D23,D24,D28,D44,D46,D51,D59,D61,D73,D79,D81,D86,D97,D100,D101,D148,D157,D162,D182,D193,D199,D213,D220,D233,D239,D242,D251,D253,D255,D256,D264,D265,D266,D284,D287,D321,D324,D332,D357,D377,D394,D408,D411,D414,D426,D427,D446,D448,D456,D457,D480,D481,D488,D496)</f>
        <v>44420155</v>
      </c>
      <c r="E510" s="38"/>
    </row>
    <row r="511" ht="14.25" customHeight="1">
      <c r="C511" s="1" t="s">
        <v>46</v>
      </c>
      <c r="D511" s="2">
        <f>sum(D153,D245,D368,D437,D490)</f>
        <v>14400000</v>
      </c>
      <c r="E511" s="38"/>
    </row>
    <row r="512" ht="14.25" customHeight="1">
      <c r="C512" s="39" t="s">
        <v>60</v>
      </c>
      <c r="D512" s="2">
        <f>sum(D140,D221,D420)</f>
        <v>1650800</v>
      </c>
      <c r="E512" s="38"/>
    </row>
    <row r="513" ht="14.25" customHeight="1">
      <c r="C513" s="39" t="s">
        <v>289</v>
      </c>
      <c r="D513" s="37">
        <f>-Sum(E41,E42,E176,E177,E276,E277,E406,E407)</f>
        <v>-5250000</v>
      </c>
      <c r="E513" s="2"/>
    </row>
    <row r="514" ht="14.25" customHeight="1">
      <c r="C514" s="39" t="s">
        <v>194</v>
      </c>
      <c r="D514" s="47">
        <f>-E175</f>
        <v>-2000000</v>
      </c>
      <c r="E514" s="2"/>
    </row>
    <row r="515" ht="14.25" customHeight="1">
      <c r="C515" s="39" t="s">
        <v>161</v>
      </c>
      <c r="D515" s="37">
        <f>D229</f>
        <v>300000</v>
      </c>
      <c r="E515" s="2"/>
    </row>
    <row r="516" ht="14.25" customHeight="1">
      <c r="C516" s="39" t="s">
        <v>294</v>
      </c>
      <c r="D516" s="37">
        <f>D149</f>
        <v>700077</v>
      </c>
      <c r="E516" s="2"/>
    </row>
    <row r="517" ht="14.25" customHeight="1">
      <c r="C517" s="39" t="s">
        <v>321</v>
      </c>
      <c r="D517" s="37">
        <f>D72</f>
        <v>500000</v>
      </c>
      <c r="E517" s="2"/>
    </row>
    <row r="518" ht="14.25" customHeight="1">
      <c r="C518" s="39" t="s">
        <v>317</v>
      </c>
      <c r="D518" s="37">
        <f>D55</f>
        <v>3000000</v>
      </c>
      <c r="E518" s="2"/>
    </row>
    <row r="519" ht="14.25" customHeight="1">
      <c r="C519" s="39" t="s">
        <v>236</v>
      </c>
      <c r="D519" s="37">
        <f>D75+D17</f>
        <v>5200058</v>
      </c>
      <c r="E519" s="2"/>
    </row>
    <row r="520" ht="14.25" customHeight="1">
      <c r="C520" s="36" t="s">
        <v>295</v>
      </c>
      <c r="D520" s="37">
        <f>D506</f>
        <v>191743688</v>
      </c>
      <c r="E520" s="2"/>
    </row>
    <row r="521" ht="14.25" customHeight="1">
      <c r="C521" s="36" t="s">
        <v>296</v>
      </c>
      <c r="D521" s="37">
        <f>E506</f>
        <v>167780000</v>
      </c>
      <c r="E521" s="2"/>
    </row>
    <row r="522" ht="14.25" customHeight="1">
      <c r="C522" s="36" t="s">
        <v>297</v>
      </c>
      <c r="D522" s="37">
        <f>D509+D520-D521</f>
        <v>66124006.55</v>
      </c>
      <c r="E522" s="2"/>
    </row>
    <row r="523" ht="14.25" customHeight="1">
      <c r="C523" s="1" t="s">
        <v>298</v>
      </c>
      <c r="D523" s="2">
        <f>D509+D506-E506-D510-D512-D511-D513-D514-D515-D516-D517-D518-D519</f>
        <v>3202916.55</v>
      </c>
      <c r="E523" s="2"/>
    </row>
    <row r="524" ht="14.25" customHeight="1">
      <c r="D524" s="2"/>
      <c r="E524" s="2"/>
    </row>
    <row r="525" ht="14.25" customHeight="1">
      <c r="D525" s="2"/>
      <c r="E525" s="2"/>
    </row>
    <row r="526" ht="14.25" customHeight="1">
      <c r="D526" s="2"/>
      <c r="E526" s="2"/>
    </row>
    <row r="527" ht="14.25" customHeight="1">
      <c r="D527" s="2"/>
      <c r="E527" s="2"/>
    </row>
    <row r="528" ht="14.25" customHeight="1">
      <c r="D528" s="2"/>
      <c r="E528" s="2"/>
    </row>
    <row r="529" ht="14.25" customHeight="1">
      <c r="D529" s="2"/>
      <c r="E529" s="2"/>
    </row>
    <row r="530" ht="14.25" customHeight="1">
      <c r="D530" s="2"/>
      <c r="E530" s="2"/>
    </row>
    <row r="531" ht="14.25" customHeight="1">
      <c r="D531" s="2"/>
      <c r="E531" s="2"/>
    </row>
    <row r="532" ht="14.25" customHeight="1">
      <c r="D532" s="2"/>
      <c r="E532" s="2"/>
    </row>
    <row r="533" ht="14.25" customHeight="1">
      <c r="D533" s="2"/>
      <c r="E533" s="2"/>
    </row>
    <row r="534" ht="14.25" customHeight="1">
      <c r="D534" s="2"/>
      <c r="E534" s="2"/>
    </row>
    <row r="535" ht="14.25" customHeight="1">
      <c r="D535" s="2"/>
      <c r="E535" s="2"/>
    </row>
    <row r="536" ht="14.25" customHeight="1">
      <c r="D536" s="2"/>
      <c r="E536" s="2"/>
    </row>
    <row r="537" ht="14.25" customHeight="1">
      <c r="D537" s="2"/>
      <c r="E537" s="2"/>
    </row>
    <row r="538" ht="14.25" customHeight="1">
      <c r="D538" s="2"/>
      <c r="E538" s="2"/>
    </row>
    <row r="539" ht="14.25" customHeight="1">
      <c r="D539" s="2"/>
      <c r="E539" s="2"/>
    </row>
    <row r="540" ht="14.25" customHeight="1">
      <c r="D540" s="2"/>
      <c r="E540" s="2"/>
    </row>
    <row r="541" ht="14.25" customHeight="1">
      <c r="D541" s="2"/>
      <c r="E541" s="2"/>
    </row>
    <row r="542" ht="14.25" customHeight="1">
      <c r="D542" s="2"/>
      <c r="E542" s="2"/>
    </row>
    <row r="543" ht="14.25" customHeight="1">
      <c r="D543" s="2"/>
      <c r="E543" s="2"/>
    </row>
    <row r="544" ht="14.25" customHeight="1">
      <c r="D544" s="2"/>
      <c r="E544" s="2"/>
    </row>
    <row r="545" ht="14.25" customHeight="1">
      <c r="D545" s="2"/>
      <c r="E545" s="2"/>
    </row>
    <row r="546" ht="14.25" customHeight="1">
      <c r="D546" s="2"/>
      <c r="E546" s="2"/>
    </row>
    <row r="547" ht="14.25" customHeight="1">
      <c r="D547" s="2"/>
      <c r="E547" s="2"/>
    </row>
    <row r="548" ht="14.25" customHeight="1">
      <c r="D548" s="2"/>
      <c r="E548" s="2"/>
    </row>
    <row r="549" ht="14.25" customHeight="1">
      <c r="D549" s="2"/>
      <c r="E549" s="2"/>
    </row>
    <row r="550" ht="14.25" customHeight="1">
      <c r="D550" s="2"/>
      <c r="E550" s="2"/>
    </row>
    <row r="551" ht="14.25" customHeight="1">
      <c r="D551" s="2"/>
      <c r="E551" s="2"/>
    </row>
    <row r="552" ht="14.25" customHeight="1">
      <c r="D552" s="2"/>
      <c r="E552" s="2"/>
    </row>
    <row r="553" ht="14.25" customHeight="1">
      <c r="D553" s="2"/>
      <c r="E553" s="2"/>
    </row>
    <row r="554" ht="14.25" customHeight="1">
      <c r="D554" s="2"/>
      <c r="E554" s="2"/>
    </row>
    <row r="555" ht="14.25" customHeight="1">
      <c r="D555" s="2"/>
      <c r="E555" s="2"/>
    </row>
    <row r="556" ht="14.25" customHeight="1">
      <c r="D556" s="2"/>
      <c r="E556" s="2"/>
    </row>
    <row r="557" ht="14.25" customHeight="1">
      <c r="D557" s="2"/>
      <c r="E557" s="2"/>
    </row>
    <row r="558" ht="14.25" customHeight="1">
      <c r="D558" s="2"/>
      <c r="E558" s="2"/>
    </row>
    <row r="559" ht="14.25" customHeight="1">
      <c r="D559" s="2"/>
      <c r="E559" s="2"/>
    </row>
    <row r="560" ht="14.25" customHeight="1">
      <c r="D560" s="2"/>
      <c r="E560" s="2"/>
    </row>
    <row r="561" ht="14.25" customHeight="1">
      <c r="D561" s="2"/>
      <c r="E561" s="2"/>
    </row>
    <row r="562" ht="14.25" customHeight="1">
      <c r="D562" s="2"/>
      <c r="E562" s="2"/>
    </row>
    <row r="563" ht="14.25" customHeight="1">
      <c r="D563" s="2"/>
      <c r="E563" s="2"/>
    </row>
    <row r="564" ht="14.25" customHeight="1">
      <c r="D564" s="2"/>
      <c r="E564" s="2"/>
    </row>
    <row r="565" ht="14.25" customHeight="1">
      <c r="D565" s="2"/>
      <c r="E565" s="2"/>
    </row>
    <row r="566" ht="14.25" customHeight="1">
      <c r="D566" s="2"/>
      <c r="E566" s="2"/>
    </row>
    <row r="567" ht="14.25" customHeight="1">
      <c r="D567" s="2"/>
      <c r="E567" s="2"/>
    </row>
    <row r="568" ht="14.25" customHeight="1">
      <c r="D568" s="2"/>
      <c r="E568" s="2"/>
    </row>
    <row r="569" ht="14.25" customHeight="1">
      <c r="D569" s="2"/>
      <c r="E569" s="2"/>
    </row>
    <row r="570" ht="14.25" customHeight="1">
      <c r="D570" s="2"/>
      <c r="E570" s="2"/>
    </row>
    <row r="571" ht="14.25" customHeight="1">
      <c r="D571" s="2"/>
      <c r="E571" s="2"/>
    </row>
    <row r="572" ht="14.25" customHeight="1">
      <c r="D572" s="2"/>
      <c r="E572" s="2"/>
    </row>
    <row r="573" ht="14.25" customHeight="1">
      <c r="D573" s="2"/>
      <c r="E573" s="2"/>
    </row>
    <row r="574" ht="14.25" customHeight="1">
      <c r="D574" s="2"/>
      <c r="E574" s="2"/>
    </row>
    <row r="575" ht="14.25" customHeight="1">
      <c r="D575" s="2"/>
      <c r="E575" s="2"/>
    </row>
    <row r="576" ht="14.25" customHeight="1">
      <c r="D576" s="2"/>
      <c r="E576" s="2"/>
    </row>
    <row r="577" ht="14.25" customHeight="1">
      <c r="D577" s="2"/>
      <c r="E577" s="2"/>
    </row>
    <row r="578" ht="14.25" customHeight="1">
      <c r="D578" s="2"/>
      <c r="E578" s="2"/>
    </row>
    <row r="579" ht="14.25" customHeight="1">
      <c r="D579" s="2"/>
      <c r="E579" s="2"/>
    </row>
    <row r="580" ht="14.25" customHeight="1">
      <c r="D580" s="2"/>
      <c r="E580" s="2"/>
    </row>
    <row r="581" ht="14.25" customHeight="1">
      <c r="D581" s="2"/>
      <c r="E581" s="2"/>
    </row>
    <row r="582" ht="14.25" customHeight="1">
      <c r="D582" s="2"/>
      <c r="E582" s="2"/>
    </row>
    <row r="583" ht="14.25" customHeight="1">
      <c r="D583" s="2"/>
      <c r="E583" s="2"/>
    </row>
    <row r="584" ht="14.25" customHeight="1">
      <c r="D584" s="2"/>
      <c r="E584" s="2"/>
    </row>
    <row r="585" ht="14.25" customHeight="1">
      <c r="D585" s="2"/>
      <c r="E585" s="2"/>
    </row>
    <row r="586" ht="14.25" customHeight="1">
      <c r="D586" s="2"/>
      <c r="E586" s="2"/>
    </row>
    <row r="587" ht="14.25" customHeight="1">
      <c r="D587" s="2"/>
      <c r="E587" s="2"/>
    </row>
    <row r="588" ht="14.25" customHeight="1">
      <c r="D588" s="2"/>
      <c r="E588" s="2"/>
    </row>
    <row r="589" ht="14.25" customHeight="1">
      <c r="D589" s="2"/>
      <c r="E589" s="2"/>
    </row>
    <row r="590" ht="14.25" customHeight="1">
      <c r="D590" s="2"/>
      <c r="E590" s="2"/>
    </row>
    <row r="591" ht="14.25" customHeight="1">
      <c r="D591" s="2"/>
      <c r="E591" s="2"/>
    </row>
    <row r="592" ht="14.25" customHeight="1">
      <c r="D592" s="2"/>
      <c r="E592" s="2"/>
    </row>
    <row r="593" ht="14.25" customHeight="1">
      <c r="D593" s="2"/>
      <c r="E593" s="2"/>
    </row>
    <row r="594" ht="14.25" customHeight="1">
      <c r="D594" s="2"/>
      <c r="E594" s="2"/>
    </row>
    <row r="595" ht="14.25" customHeight="1">
      <c r="D595" s="2"/>
      <c r="E595" s="2"/>
    </row>
    <row r="596" ht="14.25" customHeight="1">
      <c r="D596" s="2"/>
      <c r="E596" s="2"/>
    </row>
    <row r="597" ht="14.25" customHeight="1">
      <c r="D597" s="2"/>
      <c r="E597" s="2"/>
    </row>
    <row r="598" ht="14.25" customHeight="1">
      <c r="D598" s="2"/>
      <c r="E598" s="2"/>
    </row>
    <row r="599" ht="14.25" customHeight="1">
      <c r="D599" s="2"/>
      <c r="E599" s="2"/>
    </row>
    <row r="600" ht="14.25" customHeight="1">
      <c r="D600" s="2"/>
      <c r="E600" s="2"/>
    </row>
    <row r="601" ht="14.25" customHeight="1">
      <c r="D601" s="2"/>
      <c r="E601" s="2"/>
    </row>
    <row r="602" ht="14.25" customHeight="1">
      <c r="D602" s="2"/>
      <c r="E602" s="2"/>
    </row>
    <row r="603" ht="14.25" customHeight="1">
      <c r="D603" s="2"/>
      <c r="E603" s="2"/>
    </row>
    <row r="604" ht="14.25" customHeight="1">
      <c r="D604" s="2"/>
      <c r="E604" s="2"/>
    </row>
    <row r="605" ht="14.25" customHeight="1">
      <c r="D605" s="2"/>
      <c r="E605" s="2"/>
    </row>
    <row r="606" ht="14.25" customHeight="1">
      <c r="D606" s="2"/>
      <c r="E606" s="2"/>
    </row>
    <row r="607" ht="14.25" customHeight="1">
      <c r="D607" s="2"/>
      <c r="E607" s="2"/>
    </row>
    <row r="608" ht="14.25" customHeight="1">
      <c r="D608" s="2"/>
      <c r="E608" s="2"/>
    </row>
    <row r="609" ht="14.25" customHeight="1">
      <c r="D609" s="2"/>
      <c r="E609" s="2"/>
    </row>
    <row r="610" ht="14.25" customHeight="1">
      <c r="D610" s="2"/>
      <c r="E610" s="2"/>
    </row>
    <row r="611" ht="14.25" customHeight="1">
      <c r="D611" s="2"/>
      <c r="E611" s="2"/>
    </row>
    <row r="612" ht="14.25" customHeight="1">
      <c r="D612" s="2"/>
      <c r="E612" s="2"/>
    </row>
    <row r="613" ht="14.25" customHeight="1">
      <c r="D613" s="2"/>
      <c r="E613" s="2"/>
    </row>
    <row r="614" ht="14.25" customHeight="1">
      <c r="D614" s="2"/>
      <c r="E614" s="2"/>
    </row>
    <row r="615" ht="14.25" customHeight="1">
      <c r="D615" s="2"/>
      <c r="E615" s="2"/>
    </row>
    <row r="616" ht="14.25" customHeight="1">
      <c r="D616" s="2"/>
      <c r="E616" s="2"/>
    </row>
    <row r="617" ht="14.25" customHeight="1">
      <c r="D617" s="2"/>
      <c r="E617" s="2"/>
    </row>
    <row r="618" ht="14.25" customHeight="1">
      <c r="D618" s="2"/>
      <c r="E618" s="2"/>
    </row>
    <row r="619" ht="14.25" customHeight="1">
      <c r="D619" s="2"/>
      <c r="E619" s="2"/>
    </row>
    <row r="620" ht="14.25" customHeight="1">
      <c r="D620" s="2"/>
      <c r="E620" s="2"/>
    </row>
    <row r="621" ht="14.25" customHeight="1">
      <c r="D621" s="2"/>
      <c r="E621" s="2"/>
    </row>
    <row r="622" ht="14.25" customHeight="1">
      <c r="D622" s="2"/>
      <c r="E622" s="2"/>
    </row>
    <row r="623" ht="14.25" customHeight="1">
      <c r="D623" s="2"/>
      <c r="E623" s="2"/>
    </row>
    <row r="624" ht="14.25" customHeight="1">
      <c r="D624" s="2"/>
      <c r="E624" s="2"/>
    </row>
    <row r="625" ht="14.25" customHeight="1">
      <c r="D625" s="2"/>
      <c r="E625" s="2"/>
    </row>
    <row r="626" ht="14.25" customHeight="1">
      <c r="D626" s="2"/>
      <c r="E626" s="2"/>
    </row>
    <row r="627" ht="14.25" customHeight="1">
      <c r="D627" s="2"/>
      <c r="E627" s="2"/>
    </row>
    <row r="628" ht="14.25" customHeight="1">
      <c r="D628" s="2"/>
      <c r="E628" s="2"/>
    </row>
    <row r="629" ht="14.25" customHeight="1">
      <c r="D629" s="2"/>
      <c r="E629" s="2"/>
    </row>
    <row r="630" ht="14.25" customHeight="1">
      <c r="D630" s="2"/>
      <c r="E630" s="2"/>
    </row>
    <row r="631" ht="14.25" customHeight="1">
      <c r="D631" s="2"/>
      <c r="E631" s="2"/>
    </row>
    <row r="632" ht="14.25" customHeight="1">
      <c r="D632" s="2"/>
      <c r="E632" s="2"/>
    </row>
    <row r="633" ht="14.25" customHeight="1">
      <c r="D633" s="2"/>
      <c r="E633" s="2"/>
    </row>
    <row r="634" ht="14.25" customHeight="1">
      <c r="D634" s="2"/>
      <c r="E634" s="2"/>
    </row>
    <row r="635" ht="14.25" customHeight="1">
      <c r="D635" s="2"/>
      <c r="E635" s="2"/>
    </row>
    <row r="636" ht="14.25" customHeight="1">
      <c r="D636" s="2"/>
      <c r="E636" s="2"/>
    </row>
    <row r="637" ht="14.25" customHeight="1">
      <c r="D637" s="2"/>
      <c r="E637" s="2"/>
    </row>
    <row r="638" ht="14.25" customHeight="1">
      <c r="D638" s="2"/>
      <c r="E638" s="2"/>
    </row>
    <row r="639" ht="14.25" customHeight="1">
      <c r="D639" s="2"/>
      <c r="E639" s="2"/>
    </row>
    <row r="640" ht="14.25" customHeight="1">
      <c r="D640" s="2"/>
      <c r="E640" s="2"/>
    </row>
    <row r="641" ht="14.25" customHeight="1">
      <c r="D641" s="2"/>
      <c r="E641" s="2"/>
    </row>
    <row r="642" ht="14.25" customHeight="1">
      <c r="D642" s="2"/>
      <c r="E642" s="2"/>
    </row>
    <row r="643" ht="14.25" customHeight="1">
      <c r="D643" s="2"/>
      <c r="E643" s="2"/>
    </row>
    <row r="644" ht="14.25" customHeight="1">
      <c r="D644" s="2"/>
      <c r="E644" s="2"/>
    </row>
    <row r="645" ht="14.25" customHeight="1">
      <c r="D645" s="2"/>
      <c r="E645" s="2"/>
    </row>
    <row r="646" ht="14.25" customHeight="1">
      <c r="D646" s="2"/>
      <c r="E646" s="2"/>
    </row>
    <row r="647" ht="14.25" customHeight="1">
      <c r="D647" s="2"/>
      <c r="E647" s="2"/>
    </row>
    <row r="648" ht="14.25" customHeight="1">
      <c r="D648" s="2"/>
      <c r="E648" s="2"/>
    </row>
    <row r="649" ht="14.25" customHeight="1">
      <c r="D649" s="2"/>
      <c r="E649" s="2"/>
    </row>
    <row r="650" ht="14.25" customHeight="1">
      <c r="D650" s="2"/>
      <c r="E650" s="2"/>
    </row>
    <row r="651" ht="14.25" customHeight="1">
      <c r="D651" s="2"/>
      <c r="E651" s="2"/>
    </row>
    <row r="652" ht="14.25" customHeight="1">
      <c r="D652" s="2"/>
      <c r="E652" s="2"/>
    </row>
    <row r="653" ht="14.25" customHeight="1">
      <c r="D653" s="2"/>
      <c r="E653" s="2"/>
    </row>
    <row r="654" ht="14.25" customHeight="1">
      <c r="D654" s="2"/>
      <c r="E654" s="2"/>
    </row>
    <row r="655" ht="14.25" customHeight="1">
      <c r="D655" s="2"/>
      <c r="E655" s="2"/>
    </row>
    <row r="656" ht="14.25" customHeight="1">
      <c r="D656" s="2"/>
      <c r="E656" s="2"/>
    </row>
    <row r="657" ht="14.25" customHeight="1">
      <c r="D657" s="2"/>
      <c r="E657" s="2"/>
    </row>
    <row r="658" ht="14.25" customHeight="1">
      <c r="D658" s="2"/>
      <c r="E658" s="2"/>
    </row>
    <row r="659" ht="14.25" customHeight="1">
      <c r="D659" s="2"/>
      <c r="E659" s="2"/>
    </row>
    <row r="660" ht="14.25" customHeight="1">
      <c r="D660" s="2"/>
      <c r="E660" s="2"/>
    </row>
    <row r="661" ht="14.25" customHeight="1">
      <c r="D661" s="2"/>
      <c r="E661" s="2"/>
    </row>
    <row r="662" ht="14.25" customHeight="1">
      <c r="D662" s="2"/>
      <c r="E662" s="2"/>
    </row>
    <row r="663" ht="14.25" customHeight="1">
      <c r="D663" s="2"/>
      <c r="E663" s="2"/>
    </row>
    <row r="664" ht="14.25" customHeight="1">
      <c r="D664" s="2"/>
      <c r="E664" s="2"/>
    </row>
    <row r="665" ht="14.25" customHeight="1">
      <c r="D665" s="2"/>
      <c r="E665" s="2"/>
    </row>
    <row r="666" ht="14.25" customHeight="1">
      <c r="D666" s="2"/>
      <c r="E666" s="2"/>
    </row>
    <row r="667" ht="14.25" customHeight="1">
      <c r="D667" s="2"/>
      <c r="E667" s="2"/>
    </row>
    <row r="668" ht="14.25" customHeight="1">
      <c r="D668" s="2"/>
      <c r="E668" s="2"/>
    </row>
    <row r="669" ht="14.25" customHeight="1">
      <c r="D669" s="2"/>
      <c r="E669" s="2"/>
    </row>
    <row r="670" ht="14.25" customHeight="1">
      <c r="D670" s="2"/>
      <c r="E670" s="2"/>
    </row>
    <row r="671" ht="14.25" customHeight="1">
      <c r="D671" s="2"/>
      <c r="E671" s="2"/>
    </row>
    <row r="672" ht="14.25" customHeight="1">
      <c r="D672" s="2"/>
      <c r="E672" s="2"/>
    </row>
    <row r="673" ht="14.25" customHeight="1">
      <c r="D673" s="2"/>
      <c r="E673" s="2"/>
    </row>
    <row r="674" ht="14.25" customHeight="1">
      <c r="D674" s="2"/>
      <c r="E674" s="2"/>
    </row>
    <row r="675" ht="14.25" customHeight="1">
      <c r="D675" s="2"/>
      <c r="E675" s="2"/>
    </row>
    <row r="676" ht="14.25" customHeight="1">
      <c r="D676" s="2"/>
      <c r="E676" s="2"/>
    </row>
    <row r="677" ht="14.25" customHeight="1">
      <c r="D677" s="2"/>
      <c r="E677" s="2"/>
    </row>
    <row r="678" ht="14.25" customHeight="1">
      <c r="D678" s="2"/>
      <c r="E678" s="2"/>
    </row>
    <row r="679" ht="14.25" customHeight="1">
      <c r="D679" s="2"/>
      <c r="E679" s="2"/>
    </row>
    <row r="680" ht="14.25" customHeight="1">
      <c r="D680" s="2"/>
      <c r="E680" s="2"/>
    </row>
    <row r="681" ht="14.25" customHeight="1">
      <c r="D681" s="2"/>
      <c r="E681" s="2"/>
    </row>
    <row r="682" ht="14.25" customHeight="1">
      <c r="D682" s="2"/>
      <c r="E682" s="2"/>
    </row>
    <row r="683" ht="14.25" customHeight="1">
      <c r="D683" s="2"/>
      <c r="E683" s="2"/>
    </row>
    <row r="684" ht="14.25" customHeight="1">
      <c r="D684" s="2"/>
      <c r="E684" s="2"/>
    </row>
    <row r="685" ht="14.25" customHeight="1">
      <c r="D685" s="2"/>
      <c r="E685" s="2"/>
    </row>
    <row r="686" ht="14.25" customHeight="1">
      <c r="D686" s="2"/>
      <c r="E686" s="2"/>
    </row>
    <row r="687" ht="14.25" customHeight="1">
      <c r="D687" s="2"/>
      <c r="E687" s="2"/>
    </row>
    <row r="688" ht="14.25" customHeight="1">
      <c r="D688" s="2"/>
      <c r="E688" s="2"/>
    </row>
    <row r="689" ht="14.25" customHeight="1">
      <c r="D689" s="2"/>
      <c r="E689" s="2"/>
    </row>
    <row r="690" ht="14.25" customHeight="1">
      <c r="D690" s="2"/>
      <c r="E690" s="2"/>
    </row>
    <row r="691" ht="14.25" customHeight="1">
      <c r="D691" s="2"/>
      <c r="E691" s="2"/>
    </row>
    <row r="692" ht="14.25" customHeight="1">
      <c r="D692" s="2"/>
      <c r="E692" s="2"/>
    </row>
    <row r="693" ht="14.25" customHeight="1">
      <c r="D693" s="2"/>
      <c r="E693" s="2"/>
    </row>
    <row r="694" ht="14.25" customHeight="1">
      <c r="D694" s="2"/>
      <c r="E694" s="2"/>
    </row>
    <row r="695" ht="14.25" customHeight="1">
      <c r="D695" s="2"/>
      <c r="E695" s="2"/>
    </row>
    <row r="696" ht="14.25" customHeight="1">
      <c r="D696" s="2"/>
      <c r="E696" s="2"/>
    </row>
    <row r="697" ht="14.25" customHeight="1">
      <c r="D697" s="2"/>
      <c r="E697" s="2"/>
    </row>
    <row r="698" ht="14.25" customHeight="1">
      <c r="D698" s="2"/>
      <c r="E698" s="2"/>
    </row>
    <row r="699" ht="14.25" customHeight="1">
      <c r="D699" s="2"/>
      <c r="E699" s="2"/>
    </row>
    <row r="700" ht="14.25" customHeight="1">
      <c r="D700" s="2"/>
      <c r="E700" s="2"/>
    </row>
    <row r="701" ht="14.25" customHeight="1">
      <c r="D701" s="2"/>
      <c r="E701" s="2"/>
    </row>
    <row r="702" ht="14.25" customHeight="1">
      <c r="D702" s="2"/>
      <c r="E702" s="2"/>
    </row>
    <row r="703" ht="14.25" customHeight="1">
      <c r="D703" s="2"/>
      <c r="E703" s="2"/>
    </row>
    <row r="704" ht="14.25" customHeight="1">
      <c r="D704" s="2"/>
      <c r="E704" s="2"/>
    </row>
    <row r="705" ht="14.25" customHeight="1">
      <c r="D705" s="2"/>
      <c r="E705" s="2"/>
    </row>
    <row r="706" ht="14.25" customHeight="1">
      <c r="D706" s="2"/>
      <c r="E706" s="2"/>
    </row>
    <row r="707" ht="14.25" customHeight="1">
      <c r="D707" s="2"/>
      <c r="E707" s="2"/>
    </row>
    <row r="708" ht="14.25" customHeight="1">
      <c r="D708" s="2"/>
      <c r="E708" s="2"/>
    </row>
    <row r="709" ht="14.25" customHeight="1">
      <c r="D709" s="2"/>
      <c r="E709" s="2"/>
    </row>
    <row r="710" ht="14.25" customHeight="1">
      <c r="D710" s="2"/>
      <c r="E710" s="2"/>
    </row>
    <row r="711" ht="14.25" customHeight="1">
      <c r="D711" s="2"/>
      <c r="E711" s="2"/>
    </row>
    <row r="712" ht="14.25" customHeight="1">
      <c r="D712" s="2"/>
      <c r="E712" s="2"/>
    </row>
    <row r="713" ht="14.25" customHeight="1">
      <c r="D713" s="2"/>
      <c r="E713" s="2"/>
    </row>
    <row r="714" ht="14.25" customHeight="1">
      <c r="D714" s="2"/>
      <c r="E714" s="2"/>
    </row>
    <row r="715" ht="14.25" customHeight="1">
      <c r="D715" s="2"/>
      <c r="E715" s="2"/>
    </row>
    <row r="716" ht="14.25" customHeight="1">
      <c r="D716" s="2"/>
      <c r="E716" s="2"/>
    </row>
    <row r="717" ht="14.25" customHeight="1">
      <c r="D717" s="2"/>
      <c r="E717" s="2"/>
    </row>
    <row r="718" ht="14.25" customHeight="1">
      <c r="D718" s="2"/>
      <c r="E718" s="2"/>
    </row>
    <row r="719" ht="14.25" customHeight="1">
      <c r="D719" s="2"/>
      <c r="E719" s="2"/>
    </row>
    <row r="720" ht="14.25" customHeight="1">
      <c r="D720" s="2"/>
      <c r="E720" s="2"/>
    </row>
    <row r="721" ht="14.25" customHeight="1">
      <c r="D721" s="2"/>
      <c r="E721" s="2"/>
    </row>
    <row r="722" ht="14.25" customHeight="1">
      <c r="D722" s="2"/>
      <c r="E722" s="2"/>
    </row>
    <row r="723" ht="14.25" customHeight="1">
      <c r="D723" s="2"/>
      <c r="E723" s="2"/>
    </row>
    <row r="724" ht="14.25" customHeight="1">
      <c r="D724" s="2"/>
      <c r="E724" s="2"/>
    </row>
    <row r="725" ht="14.25" customHeight="1">
      <c r="D725" s="2"/>
      <c r="E725" s="2"/>
    </row>
    <row r="726" ht="14.25" customHeight="1">
      <c r="D726" s="2"/>
      <c r="E726" s="2"/>
    </row>
    <row r="727" ht="14.25" customHeight="1">
      <c r="D727" s="2"/>
      <c r="E727" s="2"/>
    </row>
    <row r="728" ht="14.25" customHeight="1">
      <c r="D728" s="2"/>
      <c r="E728" s="2"/>
    </row>
    <row r="729" ht="14.25" customHeight="1">
      <c r="D729" s="2"/>
      <c r="E729" s="2"/>
    </row>
    <row r="730" ht="14.25" customHeight="1">
      <c r="D730" s="2"/>
      <c r="E730" s="2"/>
    </row>
    <row r="731" ht="14.25" customHeight="1">
      <c r="D731" s="2"/>
      <c r="E731" s="2"/>
    </row>
    <row r="732" ht="14.25" customHeight="1">
      <c r="D732" s="2"/>
      <c r="E732" s="2"/>
    </row>
    <row r="733" ht="14.25" customHeight="1">
      <c r="D733" s="2"/>
      <c r="E733" s="2"/>
    </row>
    <row r="734" ht="14.25" customHeight="1">
      <c r="D734" s="2"/>
      <c r="E734" s="2"/>
    </row>
    <row r="735" ht="14.25" customHeight="1">
      <c r="D735" s="2"/>
      <c r="E735" s="2"/>
    </row>
    <row r="736" ht="14.25" customHeight="1">
      <c r="D736" s="2"/>
      <c r="E736" s="2"/>
    </row>
    <row r="737" ht="14.25" customHeight="1">
      <c r="D737" s="2"/>
      <c r="E737" s="2"/>
    </row>
    <row r="738" ht="14.25" customHeight="1">
      <c r="D738" s="2"/>
      <c r="E738" s="2"/>
    </row>
    <row r="739" ht="14.25" customHeight="1">
      <c r="D739" s="2"/>
      <c r="E739" s="2"/>
    </row>
    <row r="740" ht="14.25" customHeight="1">
      <c r="D740" s="2"/>
      <c r="E740" s="2"/>
    </row>
    <row r="741" ht="14.25" customHeight="1">
      <c r="D741" s="2"/>
      <c r="E741" s="2"/>
    </row>
    <row r="742" ht="14.25" customHeight="1">
      <c r="D742" s="2"/>
      <c r="E742" s="2"/>
    </row>
    <row r="743" ht="14.25" customHeight="1">
      <c r="D743" s="2"/>
      <c r="E743" s="2"/>
    </row>
    <row r="744" ht="14.25" customHeight="1">
      <c r="D744" s="2"/>
      <c r="E744" s="2"/>
    </row>
    <row r="745" ht="14.25" customHeight="1">
      <c r="D745" s="2"/>
      <c r="E745" s="2"/>
    </row>
    <row r="746" ht="14.25" customHeight="1">
      <c r="D746" s="2"/>
      <c r="E746" s="2"/>
    </row>
    <row r="747" ht="14.25" customHeight="1">
      <c r="D747" s="2"/>
      <c r="E747" s="2"/>
    </row>
    <row r="748" ht="14.25" customHeight="1">
      <c r="D748" s="2"/>
      <c r="E748" s="2"/>
    </row>
    <row r="749" ht="14.25" customHeight="1">
      <c r="D749" s="2"/>
      <c r="E749" s="2"/>
    </row>
    <row r="750" ht="14.25" customHeight="1">
      <c r="D750" s="2"/>
      <c r="E750" s="2"/>
    </row>
    <row r="751" ht="14.25" customHeight="1">
      <c r="D751" s="2"/>
      <c r="E751" s="2"/>
    </row>
    <row r="752" ht="14.25" customHeight="1">
      <c r="D752" s="2"/>
      <c r="E752" s="2"/>
    </row>
    <row r="753" ht="14.25" customHeight="1">
      <c r="D753" s="2"/>
      <c r="E753" s="2"/>
    </row>
    <row r="754" ht="14.25" customHeight="1">
      <c r="D754" s="2"/>
      <c r="E754" s="2"/>
    </row>
    <row r="755" ht="14.25" customHeight="1">
      <c r="D755" s="2"/>
      <c r="E755" s="2"/>
    </row>
    <row r="756" ht="14.25" customHeight="1">
      <c r="D756" s="2"/>
      <c r="E756" s="2"/>
    </row>
    <row r="757" ht="14.25" customHeight="1">
      <c r="D757" s="2"/>
      <c r="E757" s="2"/>
    </row>
    <row r="758" ht="14.25" customHeight="1">
      <c r="D758" s="2"/>
      <c r="E758" s="2"/>
    </row>
    <row r="759" ht="14.25" customHeight="1">
      <c r="D759" s="2"/>
      <c r="E759" s="2"/>
    </row>
    <row r="760" ht="14.25" customHeight="1">
      <c r="D760" s="2"/>
      <c r="E760" s="2"/>
    </row>
    <row r="761" ht="14.25" customHeight="1">
      <c r="D761" s="2"/>
      <c r="E761" s="2"/>
    </row>
    <row r="762" ht="14.25" customHeight="1">
      <c r="D762" s="2"/>
      <c r="E762" s="2"/>
    </row>
    <row r="763" ht="14.25" customHeight="1">
      <c r="D763" s="2"/>
      <c r="E763" s="2"/>
    </row>
    <row r="764" ht="14.25" customHeight="1">
      <c r="D764" s="2"/>
      <c r="E764" s="2"/>
    </row>
    <row r="765" ht="14.25" customHeight="1">
      <c r="D765" s="2"/>
      <c r="E765" s="2"/>
    </row>
    <row r="766" ht="14.25" customHeight="1">
      <c r="D766" s="2"/>
      <c r="E766" s="2"/>
    </row>
    <row r="767" ht="14.25" customHeight="1">
      <c r="D767" s="2"/>
      <c r="E767" s="2"/>
    </row>
    <row r="768" ht="14.25" customHeight="1">
      <c r="D768" s="2"/>
      <c r="E768" s="2"/>
    </row>
    <row r="769" ht="14.25" customHeight="1">
      <c r="D769" s="2"/>
      <c r="E769" s="2"/>
    </row>
    <row r="770" ht="14.25" customHeight="1">
      <c r="D770" s="2"/>
      <c r="E770" s="2"/>
    </row>
    <row r="771" ht="14.25" customHeight="1">
      <c r="D771" s="2"/>
      <c r="E771" s="2"/>
    </row>
    <row r="772" ht="14.25" customHeight="1">
      <c r="D772" s="2"/>
      <c r="E772" s="2"/>
    </row>
    <row r="773" ht="14.25" customHeight="1">
      <c r="D773" s="2"/>
      <c r="E773" s="2"/>
    </row>
    <row r="774" ht="14.25" customHeight="1">
      <c r="D774" s="2"/>
      <c r="E774" s="2"/>
    </row>
    <row r="775" ht="14.25" customHeight="1">
      <c r="D775" s="2"/>
      <c r="E775" s="2"/>
    </row>
    <row r="776" ht="14.25" customHeight="1">
      <c r="D776" s="2"/>
      <c r="E776" s="2"/>
    </row>
    <row r="777" ht="14.25" customHeight="1">
      <c r="D777" s="2"/>
      <c r="E777" s="2"/>
    </row>
    <row r="778" ht="14.25" customHeight="1">
      <c r="D778" s="2"/>
      <c r="E778" s="2"/>
    </row>
    <row r="779" ht="14.25" customHeight="1">
      <c r="D779" s="2"/>
      <c r="E779" s="2"/>
    </row>
    <row r="780" ht="14.25" customHeight="1">
      <c r="D780" s="2"/>
      <c r="E780" s="2"/>
    </row>
    <row r="781" ht="14.25" customHeight="1">
      <c r="D781" s="2"/>
      <c r="E781" s="2"/>
    </row>
    <row r="782" ht="14.25" customHeight="1">
      <c r="D782" s="2"/>
      <c r="E782" s="2"/>
    </row>
    <row r="783" ht="14.25" customHeight="1">
      <c r="D783" s="2"/>
      <c r="E783" s="2"/>
    </row>
    <row r="784" ht="14.25" customHeight="1">
      <c r="D784" s="2"/>
      <c r="E784" s="2"/>
    </row>
    <row r="785" ht="14.25" customHeight="1">
      <c r="D785" s="2"/>
      <c r="E785" s="2"/>
    </row>
    <row r="786" ht="14.25" customHeight="1">
      <c r="D786" s="2"/>
      <c r="E786" s="2"/>
    </row>
    <row r="787" ht="14.25" customHeight="1">
      <c r="D787" s="2"/>
      <c r="E787" s="2"/>
    </row>
    <row r="788" ht="14.25" customHeight="1">
      <c r="D788" s="2"/>
      <c r="E788" s="2"/>
    </row>
    <row r="789" ht="14.25" customHeight="1">
      <c r="D789" s="2"/>
      <c r="E789" s="2"/>
    </row>
    <row r="790" ht="14.25" customHeight="1">
      <c r="D790" s="2"/>
      <c r="E790" s="2"/>
    </row>
    <row r="791" ht="14.25" customHeight="1">
      <c r="D791" s="2"/>
      <c r="E791" s="2"/>
    </row>
    <row r="792" ht="14.25" customHeight="1">
      <c r="D792" s="2"/>
      <c r="E792" s="2"/>
    </row>
    <row r="793" ht="14.25" customHeight="1">
      <c r="D793" s="2"/>
      <c r="E793" s="2"/>
    </row>
    <row r="794" ht="14.25" customHeight="1">
      <c r="D794" s="2"/>
      <c r="E794" s="2"/>
    </row>
    <row r="795" ht="14.25" customHeight="1">
      <c r="D795" s="2"/>
      <c r="E795" s="2"/>
    </row>
    <row r="796" ht="14.25" customHeight="1">
      <c r="D796" s="2"/>
      <c r="E796" s="2"/>
    </row>
    <row r="797" ht="14.25" customHeight="1">
      <c r="D797" s="2"/>
      <c r="E797" s="2"/>
    </row>
    <row r="798" ht="14.25" customHeight="1">
      <c r="D798" s="2"/>
      <c r="E798" s="2"/>
    </row>
    <row r="799" ht="14.25" customHeight="1">
      <c r="D799" s="2"/>
      <c r="E799" s="2"/>
    </row>
    <row r="800" ht="14.25" customHeight="1">
      <c r="D800" s="2"/>
      <c r="E800" s="2"/>
    </row>
    <row r="801" ht="14.25" customHeight="1">
      <c r="D801" s="2"/>
      <c r="E801" s="2"/>
    </row>
    <row r="802" ht="14.25" customHeight="1">
      <c r="D802" s="2"/>
      <c r="E802" s="2"/>
    </row>
    <row r="803" ht="14.25" customHeight="1">
      <c r="D803" s="2"/>
      <c r="E803" s="2"/>
    </row>
    <row r="804" ht="14.25" customHeight="1">
      <c r="D804" s="2"/>
      <c r="E804" s="2"/>
    </row>
    <row r="805" ht="14.25" customHeight="1">
      <c r="D805" s="2"/>
      <c r="E805" s="2"/>
    </row>
    <row r="806" ht="14.25" customHeight="1">
      <c r="D806" s="2"/>
      <c r="E806" s="2"/>
    </row>
    <row r="807" ht="14.25" customHeight="1">
      <c r="D807" s="2"/>
      <c r="E807" s="2"/>
    </row>
    <row r="808" ht="14.25" customHeight="1">
      <c r="D808" s="2"/>
      <c r="E808" s="2"/>
    </row>
    <row r="809" ht="14.25" customHeight="1">
      <c r="D809" s="2"/>
      <c r="E809" s="2"/>
    </row>
    <row r="810" ht="14.25" customHeight="1">
      <c r="D810" s="2"/>
      <c r="E810" s="2"/>
    </row>
    <row r="811" ht="14.25" customHeight="1">
      <c r="D811" s="2"/>
      <c r="E811" s="2"/>
    </row>
    <row r="812" ht="14.25" customHeight="1">
      <c r="D812" s="2"/>
      <c r="E812" s="2"/>
    </row>
    <row r="813" ht="14.25" customHeight="1">
      <c r="D813" s="2"/>
      <c r="E813" s="2"/>
    </row>
    <row r="814" ht="14.25" customHeight="1">
      <c r="D814" s="2"/>
      <c r="E814" s="2"/>
    </row>
    <row r="815" ht="14.25" customHeight="1">
      <c r="D815" s="2"/>
      <c r="E815" s="2"/>
    </row>
    <row r="816" ht="14.25" customHeight="1">
      <c r="D816" s="2"/>
      <c r="E816" s="2"/>
    </row>
    <row r="817" ht="14.25" customHeight="1">
      <c r="D817" s="2"/>
      <c r="E817" s="2"/>
    </row>
    <row r="818" ht="14.25" customHeight="1">
      <c r="D818" s="2"/>
      <c r="E818" s="2"/>
    </row>
    <row r="819" ht="14.25" customHeight="1">
      <c r="D819" s="2"/>
      <c r="E819" s="2"/>
    </row>
    <row r="820" ht="14.25" customHeight="1">
      <c r="D820" s="2"/>
      <c r="E820" s="2"/>
    </row>
    <row r="821" ht="14.25" customHeight="1">
      <c r="D821" s="2"/>
      <c r="E821" s="2"/>
    </row>
    <row r="822" ht="14.25" customHeight="1">
      <c r="D822" s="2"/>
      <c r="E822" s="2"/>
    </row>
    <row r="823" ht="14.25" customHeight="1">
      <c r="D823" s="2"/>
      <c r="E823" s="2"/>
    </row>
    <row r="824" ht="14.25" customHeight="1">
      <c r="D824" s="2"/>
      <c r="E824" s="2"/>
    </row>
    <row r="825" ht="14.25" customHeight="1">
      <c r="D825" s="2"/>
      <c r="E825" s="2"/>
    </row>
    <row r="826" ht="14.25" customHeight="1">
      <c r="D826" s="2"/>
      <c r="E826" s="2"/>
    </row>
    <row r="827" ht="14.25" customHeight="1">
      <c r="D827" s="2"/>
      <c r="E827" s="2"/>
    </row>
    <row r="828" ht="14.25" customHeight="1">
      <c r="D828" s="2"/>
      <c r="E828" s="2"/>
    </row>
    <row r="829" ht="14.25" customHeight="1">
      <c r="D829" s="2"/>
      <c r="E829" s="2"/>
    </row>
    <row r="830" ht="14.25" customHeight="1">
      <c r="D830" s="2"/>
      <c r="E830" s="2"/>
    </row>
    <row r="831" ht="14.25" customHeight="1">
      <c r="D831" s="2"/>
      <c r="E831" s="2"/>
    </row>
    <row r="832" ht="14.25" customHeight="1">
      <c r="D832" s="2"/>
      <c r="E832" s="2"/>
    </row>
    <row r="833" ht="14.25" customHeight="1">
      <c r="D833" s="2"/>
      <c r="E833" s="2"/>
    </row>
    <row r="834" ht="14.25" customHeight="1">
      <c r="D834" s="2"/>
      <c r="E834" s="2"/>
    </row>
    <row r="835" ht="14.25" customHeight="1">
      <c r="D835" s="2"/>
      <c r="E835" s="2"/>
    </row>
    <row r="836" ht="14.25" customHeight="1">
      <c r="D836" s="2"/>
      <c r="E836" s="2"/>
    </row>
    <row r="837" ht="14.25" customHeight="1">
      <c r="D837" s="2"/>
      <c r="E837" s="2"/>
    </row>
    <row r="838" ht="14.25" customHeight="1">
      <c r="D838" s="2"/>
      <c r="E838" s="2"/>
    </row>
    <row r="839" ht="14.25" customHeight="1">
      <c r="D839" s="2"/>
      <c r="E839" s="2"/>
    </row>
    <row r="840" ht="14.25" customHeight="1">
      <c r="D840" s="2"/>
      <c r="E840" s="2"/>
    </row>
    <row r="841" ht="14.25" customHeight="1">
      <c r="D841" s="2"/>
      <c r="E841" s="2"/>
    </row>
    <row r="842" ht="14.25" customHeight="1">
      <c r="D842" s="2"/>
      <c r="E842" s="2"/>
    </row>
    <row r="843" ht="14.25" customHeight="1">
      <c r="D843" s="2"/>
      <c r="E843" s="2"/>
    </row>
    <row r="844" ht="14.25" customHeight="1">
      <c r="D844" s="2"/>
      <c r="E844" s="2"/>
    </row>
    <row r="845" ht="14.25" customHeight="1">
      <c r="D845" s="2"/>
      <c r="E845" s="2"/>
    </row>
    <row r="846" ht="14.25" customHeight="1">
      <c r="D846" s="2"/>
      <c r="E846" s="2"/>
    </row>
    <row r="847" ht="14.25" customHeight="1">
      <c r="D847" s="2"/>
      <c r="E847" s="2"/>
    </row>
    <row r="848" ht="14.25" customHeight="1">
      <c r="D848" s="2"/>
      <c r="E848" s="2"/>
    </row>
    <row r="849" ht="14.25" customHeight="1">
      <c r="D849" s="2"/>
      <c r="E849" s="2"/>
    </row>
    <row r="850" ht="14.25" customHeight="1">
      <c r="D850" s="2"/>
      <c r="E850" s="2"/>
    </row>
    <row r="851" ht="14.25" customHeight="1">
      <c r="D851" s="2"/>
      <c r="E851" s="2"/>
    </row>
    <row r="852" ht="14.25" customHeight="1">
      <c r="D852" s="2"/>
      <c r="E852" s="2"/>
    </row>
    <row r="853" ht="14.25" customHeight="1">
      <c r="D853" s="2"/>
      <c r="E853" s="2"/>
    </row>
    <row r="854" ht="14.25" customHeight="1">
      <c r="D854" s="2"/>
      <c r="E854" s="2"/>
    </row>
    <row r="855" ht="14.25" customHeight="1">
      <c r="D855" s="2"/>
      <c r="E855" s="2"/>
    </row>
    <row r="856" ht="14.25" customHeight="1">
      <c r="D856" s="2"/>
      <c r="E856" s="2"/>
    </row>
    <row r="857" ht="14.25" customHeight="1">
      <c r="D857" s="2"/>
      <c r="E857" s="2"/>
    </row>
    <row r="858" ht="14.25" customHeight="1">
      <c r="D858" s="2"/>
      <c r="E858" s="2"/>
    </row>
    <row r="859" ht="14.25" customHeight="1">
      <c r="D859" s="2"/>
      <c r="E859" s="2"/>
    </row>
    <row r="860" ht="14.25" customHeight="1">
      <c r="D860" s="2"/>
      <c r="E860" s="2"/>
    </row>
    <row r="861" ht="14.25" customHeight="1">
      <c r="D861" s="2"/>
      <c r="E861" s="2"/>
    </row>
    <row r="862" ht="14.25" customHeight="1">
      <c r="D862" s="2"/>
      <c r="E862" s="2"/>
    </row>
    <row r="863" ht="14.25" customHeight="1">
      <c r="D863" s="2"/>
      <c r="E863" s="2"/>
    </row>
    <row r="864" ht="14.25" customHeight="1">
      <c r="D864" s="2"/>
      <c r="E864" s="2"/>
    </row>
    <row r="865" ht="14.25" customHeight="1">
      <c r="D865" s="2"/>
      <c r="E865" s="2"/>
    </row>
    <row r="866" ht="14.25" customHeight="1">
      <c r="D866" s="2"/>
      <c r="E866" s="2"/>
    </row>
    <row r="867" ht="14.25" customHeight="1">
      <c r="D867" s="2"/>
      <c r="E867" s="2"/>
    </row>
    <row r="868" ht="14.25" customHeight="1">
      <c r="D868" s="2"/>
      <c r="E868" s="2"/>
    </row>
    <row r="869" ht="14.25" customHeight="1">
      <c r="D869" s="2"/>
      <c r="E869" s="2"/>
    </row>
    <row r="870" ht="14.25" customHeight="1">
      <c r="D870" s="2"/>
      <c r="E870" s="2"/>
    </row>
    <row r="871" ht="14.25" customHeight="1">
      <c r="D871" s="2"/>
      <c r="E871" s="2"/>
    </row>
    <row r="872" ht="14.25" customHeight="1">
      <c r="D872" s="2"/>
      <c r="E872" s="2"/>
    </row>
    <row r="873" ht="14.25" customHeight="1">
      <c r="D873" s="2"/>
      <c r="E873" s="2"/>
    </row>
    <row r="874" ht="14.25" customHeight="1">
      <c r="D874" s="2"/>
      <c r="E874" s="2"/>
    </row>
    <row r="875" ht="14.25" customHeight="1">
      <c r="D875" s="2"/>
      <c r="E875" s="2"/>
    </row>
    <row r="876" ht="14.25" customHeight="1">
      <c r="D876" s="2"/>
      <c r="E876" s="2"/>
    </row>
    <row r="877" ht="14.25" customHeight="1">
      <c r="D877" s="2"/>
      <c r="E877" s="2"/>
    </row>
    <row r="878" ht="14.25" customHeight="1">
      <c r="D878" s="2"/>
      <c r="E878" s="2"/>
    </row>
    <row r="879" ht="14.25" customHeight="1">
      <c r="D879" s="2"/>
      <c r="E879" s="2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10.0"/>
    <col customWidth="1" min="3" max="3" width="49.14"/>
    <col customWidth="1" min="4" max="5" width="21.71"/>
    <col customWidth="1" min="6" max="6" width="18.29"/>
    <col customWidth="1" min="7" max="27" width="8.71"/>
  </cols>
  <sheetData>
    <row r="1" ht="14.25" customHeight="1">
      <c r="A1" s="48"/>
      <c r="B1" s="1" t="s">
        <v>0</v>
      </c>
      <c r="C1" s="49"/>
      <c r="D1" s="50"/>
      <c r="E1" s="50"/>
      <c r="F1" s="50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ht="14.25" customHeight="1">
      <c r="A2" s="49"/>
      <c r="B2" s="49" t="s">
        <v>436</v>
      </c>
      <c r="C2" s="49"/>
      <c r="D2" s="50"/>
      <c r="E2" s="50"/>
      <c r="F2" s="5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ht="1.5" customHeight="1">
      <c r="A3" s="49"/>
      <c r="B3" s="49" t="s">
        <v>2</v>
      </c>
      <c r="C3" s="49"/>
      <c r="D3" s="50"/>
      <c r="E3" s="50"/>
      <c r="F3" s="50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ht="18.0" customHeight="1">
      <c r="A4" s="49"/>
      <c r="B4" s="51" t="s">
        <v>3</v>
      </c>
      <c r="C4" s="51" t="s">
        <v>4</v>
      </c>
      <c r="D4" s="52" t="s">
        <v>5</v>
      </c>
      <c r="E4" s="52" t="s">
        <v>6</v>
      </c>
      <c r="F4" s="53">
        <f>D591</f>
        <v>19629996.55</v>
      </c>
      <c r="G4" s="5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ht="3.0" customHeight="1">
      <c r="A5" s="49"/>
      <c r="B5" s="54"/>
      <c r="C5" s="54"/>
      <c r="D5" s="55"/>
      <c r="E5" s="55"/>
      <c r="F5" s="50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ht="12.0" customHeight="1">
      <c r="A6" s="49"/>
      <c r="B6" s="56"/>
      <c r="C6" s="56" t="s">
        <v>437</v>
      </c>
      <c r="D6" s="57">
        <f>+'Feb 2025'!D507</f>
        <v>66124006.55</v>
      </c>
      <c r="E6" s="18"/>
      <c r="F6" s="50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ht="12.0" customHeight="1">
      <c r="A7" s="49"/>
      <c r="B7" s="56"/>
      <c r="C7" s="56"/>
      <c r="D7" s="18"/>
      <c r="E7" s="18"/>
      <c r="F7" s="5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ht="12.0" customHeight="1">
      <c r="A8" s="49"/>
      <c r="B8" s="15">
        <v>45717.0</v>
      </c>
      <c r="C8" s="58" t="s">
        <v>368</v>
      </c>
      <c r="D8" s="59">
        <v>100000.0</v>
      </c>
      <c r="E8" s="60"/>
      <c r="F8" s="61" t="s">
        <v>9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ht="14.25" customHeight="1">
      <c r="A9" s="49"/>
      <c r="B9" s="15">
        <v>45717.0</v>
      </c>
      <c r="C9" s="58" t="s">
        <v>91</v>
      </c>
      <c r="D9" s="59">
        <v>100000.0</v>
      </c>
      <c r="E9" s="60"/>
      <c r="F9" s="61" t="s">
        <v>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ht="14.25" customHeight="1">
      <c r="A10" s="49"/>
      <c r="B10" s="15">
        <v>45717.0</v>
      </c>
      <c r="C10" s="58" t="s">
        <v>22</v>
      </c>
      <c r="D10" s="59">
        <v>50000.0</v>
      </c>
      <c r="E10" s="60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ht="14.25" customHeight="1">
      <c r="A11" s="49"/>
      <c r="B11" s="15">
        <v>45717.0</v>
      </c>
      <c r="C11" s="58" t="s">
        <v>20</v>
      </c>
      <c r="D11" s="59">
        <v>100000.0</v>
      </c>
      <c r="E11" s="60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ht="14.25" customHeight="1">
      <c r="A12" s="49"/>
      <c r="B12" s="15">
        <v>45717.0</v>
      </c>
      <c r="C12" s="58" t="s">
        <v>391</v>
      </c>
      <c r="D12" s="59">
        <v>50000.0</v>
      </c>
      <c r="E12" s="60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ht="14.25" customHeight="1">
      <c r="A13" s="49"/>
      <c r="B13" s="15">
        <v>45717.0</v>
      </c>
      <c r="C13" s="58" t="s">
        <v>35</v>
      </c>
      <c r="D13" s="59">
        <v>50000.0</v>
      </c>
      <c r="E13" s="60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ht="14.25" customHeight="1">
      <c r="A14" s="49"/>
      <c r="B14" s="15">
        <v>45717.0</v>
      </c>
      <c r="C14" s="58" t="s">
        <v>59</v>
      </c>
      <c r="D14" s="59">
        <v>500000.0</v>
      </c>
      <c r="E14" s="60"/>
      <c r="F14" s="61" t="s">
        <v>60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ht="14.25" customHeight="1">
      <c r="A15" s="49"/>
      <c r="B15" s="15">
        <v>45717.0</v>
      </c>
      <c r="C15" s="58" t="s">
        <v>28</v>
      </c>
      <c r="D15" s="62">
        <v>100000.0</v>
      </c>
      <c r="E15" s="60"/>
      <c r="F15" s="63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ht="14.25" customHeight="1">
      <c r="A16" s="49"/>
      <c r="B16" s="15">
        <v>45717.0</v>
      </c>
      <c r="C16" s="58" t="s">
        <v>438</v>
      </c>
      <c r="D16" s="59">
        <v>50000.0</v>
      </c>
      <c r="E16" s="60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ht="14.25" customHeight="1">
      <c r="A17" s="49"/>
      <c r="B17" s="15">
        <v>45717.0</v>
      </c>
      <c r="C17" s="58" t="s">
        <v>27</v>
      </c>
      <c r="D17" s="59">
        <v>25000.0</v>
      </c>
      <c r="E17" s="60"/>
      <c r="F17" s="6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ht="14.25" customHeight="1">
      <c r="A18" s="49"/>
      <c r="B18" s="15">
        <v>45717.0</v>
      </c>
      <c r="C18" s="58" t="s">
        <v>439</v>
      </c>
      <c r="D18" s="59">
        <v>500000.0</v>
      </c>
      <c r="E18" s="60"/>
      <c r="F18" s="61" t="s">
        <v>9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ht="14.25" customHeight="1">
      <c r="A19" s="49"/>
      <c r="B19" s="15">
        <v>45717.0</v>
      </c>
      <c r="C19" s="58" t="s">
        <v>33</v>
      </c>
      <c r="D19" s="59">
        <v>300000.0</v>
      </c>
      <c r="E19" s="60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ht="14.25" customHeight="1">
      <c r="A20" s="49"/>
      <c r="B20" s="15">
        <v>45717.0</v>
      </c>
      <c r="C20" s="58" t="s">
        <v>8</v>
      </c>
      <c r="D20" s="59">
        <v>300000.0</v>
      </c>
      <c r="E20" s="60"/>
      <c r="F20" s="65" t="s">
        <v>9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ht="14.25" customHeight="1">
      <c r="A21" s="49"/>
      <c r="B21" s="15">
        <v>45717.0</v>
      </c>
      <c r="C21" s="58" t="s">
        <v>8</v>
      </c>
      <c r="D21" s="59">
        <v>375000.0</v>
      </c>
      <c r="E21" s="60"/>
      <c r="F21" s="61" t="s">
        <v>60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ht="14.25" customHeight="1">
      <c r="A22" s="49"/>
      <c r="B22" s="15">
        <v>45717.0</v>
      </c>
      <c r="C22" s="58" t="s">
        <v>440</v>
      </c>
      <c r="D22" s="59">
        <v>300000.0</v>
      </c>
      <c r="E22" s="60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ht="14.25" customHeight="1">
      <c r="A23" s="49"/>
      <c r="B23" s="15">
        <v>45717.0</v>
      </c>
      <c r="C23" s="58" t="s">
        <v>84</v>
      </c>
      <c r="D23" s="59">
        <v>100000.0</v>
      </c>
      <c r="E23" s="60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ht="14.25" customHeight="1">
      <c r="A24" s="49"/>
      <c r="B24" s="15">
        <v>45717.0</v>
      </c>
      <c r="C24" s="58" t="s">
        <v>282</v>
      </c>
      <c r="D24" s="59">
        <v>137600.0</v>
      </c>
      <c r="E24" s="60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ht="14.25" customHeight="1">
      <c r="A25" s="49"/>
      <c r="B25" s="15">
        <v>45717.0</v>
      </c>
      <c r="C25" s="58" t="s">
        <v>280</v>
      </c>
      <c r="D25" s="59">
        <v>100000.0</v>
      </c>
      <c r="E25" s="60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ht="14.25" customHeight="1">
      <c r="A26" s="49"/>
      <c r="B26" s="15">
        <v>45717.0</v>
      </c>
      <c r="C26" s="58" t="s">
        <v>15</v>
      </c>
      <c r="D26" s="59">
        <v>200000.0</v>
      </c>
      <c r="E26" s="60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ht="14.25" customHeight="1">
      <c r="A27" s="49"/>
      <c r="B27" s="15">
        <v>45717.0</v>
      </c>
      <c r="C27" s="58" t="s">
        <v>312</v>
      </c>
      <c r="D27" s="59">
        <v>1500000.0</v>
      </c>
      <c r="E27" s="60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4.25" customHeight="1">
      <c r="A28" s="49"/>
      <c r="B28" s="15">
        <v>45717.0</v>
      </c>
      <c r="C28" s="58" t="s">
        <v>42</v>
      </c>
      <c r="D28" s="59">
        <v>700000.0</v>
      </c>
      <c r="E28" s="60"/>
      <c r="F28" s="66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ht="14.25" customHeight="1">
      <c r="A29" s="49"/>
      <c r="B29" s="15">
        <v>45717.0</v>
      </c>
      <c r="C29" s="58" t="s">
        <v>201</v>
      </c>
      <c r="D29" s="59">
        <v>100000.0</v>
      </c>
      <c r="E29" s="60"/>
      <c r="F29" s="67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ht="14.25" customHeight="1">
      <c r="A30" s="49"/>
      <c r="B30" s="15">
        <v>45717.0</v>
      </c>
      <c r="C30" s="58" t="s">
        <v>441</v>
      </c>
      <c r="D30" s="59">
        <v>200000.0</v>
      </c>
      <c r="E30" s="60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ht="14.25" customHeight="1">
      <c r="A31" s="49"/>
      <c r="B31" s="15">
        <v>45717.0</v>
      </c>
      <c r="C31" s="58" t="s">
        <v>36</v>
      </c>
      <c r="D31" s="59">
        <v>250000.0</v>
      </c>
      <c r="E31" s="60"/>
      <c r="F31" s="61" t="s">
        <v>9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ht="14.25" customHeight="1">
      <c r="A32" s="49"/>
      <c r="B32" s="15">
        <v>45717.0</v>
      </c>
      <c r="C32" s="58" t="s">
        <v>86</v>
      </c>
      <c r="D32" s="59">
        <v>1700000.0</v>
      </c>
      <c r="E32" s="60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ht="14.25" customHeight="1">
      <c r="A33" s="49"/>
      <c r="B33" s="15">
        <v>45717.0</v>
      </c>
      <c r="C33" s="58" t="s">
        <v>41</v>
      </c>
      <c r="D33" s="59">
        <v>500000.0</v>
      </c>
      <c r="E33" s="60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ht="14.25" customHeight="1">
      <c r="A34" s="49"/>
      <c r="B34" s="15">
        <v>45717.0</v>
      </c>
      <c r="C34" s="58" t="s">
        <v>34</v>
      </c>
      <c r="D34" s="59">
        <v>500000.0</v>
      </c>
      <c r="E34" s="60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ht="14.25" customHeight="1">
      <c r="A35" s="49"/>
      <c r="B35" s="15">
        <v>45717.0</v>
      </c>
      <c r="C35" s="58" t="s">
        <v>172</v>
      </c>
      <c r="D35" s="59">
        <v>120000.0</v>
      </c>
      <c r="E35" s="60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ht="14.25" customHeight="1">
      <c r="A36" s="49"/>
      <c r="B36" s="15">
        <v>45718.0</v>
      </c>
      <c r="C36" s="58" t="s">
        <v>48</v>
      </c>
      <c r="D36" s="59">
        <v>200000.0</v>
      </c>
      <c r="E36" s="60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ht="14.25" customHeight="1">
      <c r="A37" s="49"/>
      <c r="B37" s="15">
        <v>45718.0</v>
      </c>
      <c r="C37" s="58" t="s">
        <v>442</v>
      </c>
      <c r="D37" s="68"/>
      <c r="E37" s="69">
        <v>3000000.0</v>
      </c>
      <c r="F37" s="61" t="s">
        <v>194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ht="14.25" customHeight="1">
      <c r="A38" s="49"/>
      <c r="B38" s="15">
        <v>45718.0</v>
      </c>
      <c r="C38" s="58" t="s">
        <v>396</v>
      </c>
      <c r="D38" s="68"/>
      <c r="E38" s="69">
        <v>3000000.0</v>
      </c>
      <c r="F38" s="61" t="s">
        <v>194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ht="14.25" customHeight="1">
      <c r="A39" s="49"/>
      <c r="B39" s="15">
        <v>45718.0</v>
      </c>
      <c r="C39" s="58" t="s">
        <v>443</v>
      </c>
      <c r="D39" s="68"/>
      <c r="E39" s="69">
        <v>5000000.0</v>
      </c>
      <c r="F39" s="61" t="s">
        <v>194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ht="14.25" customHeight="1">
      <c r="A40" s="49"/>
      <c r="B40" s="15">
        <v>45718.0</v>
      </c>
      <c r="C40" s="58" t="s">
        <v>444</v>
      </c>
      <c r="D40" s="68"/>
      <c r="E40" s="69">
        <v>1500000.0</v>
      </c>
      <c r="F40" s="61" t="s">
        <v>194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ht="14.25" customHeight="1">
      <c r="A41" s="49"/>
      <c r="B41" s="15">
        <v>45718.0</v>
      </c>
      <c r="C41" s="58" t="s">
        <v>445</v>
      </c>
      <c r="D41" s="68"/>
      <c r="E41" s="69">
        <v>1500000.0</v>
      </c>
      <c r="F41" s="61" t="s">
        <v>194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ht="14.25" customHeight="1">
      <c r="A42" s="49"/>
      <c r="B42" s="15">
        <v>45718.0</v>
      </c>
      <c r="C42" s="58" t="s">
        <v>11</v>
      </c>
      <c r="D42" s="59">
        <v>300000.0</v>
      </c>
      <c r="E42" s="60"/>
      <c r="F42" s="61" t="s">
        <v>9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ht="14.25" customHeight="1">
      <c r="A43" s="49"/>
      <c r="B43" s="15">
        <v>45718.0</v>
      </c>
      <c r="C43" s="58" t="s">
        <v>278</v>
      </c>
      <c r="D43" s="59">
        <v>70000.0</v>
      </c>
      <c r="E43" s="60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ht="14.25" customHeight="1">
      <c r="A44" s="49"/>
      <c r="B44" s="15">
        <v>45718.0</v>
      </c>
      <c r="C44" s="58" t="s">
        <v>446</v>
      </c>
      <c r="D44" s="59">
        <v>300000.0</v>
      </c>
      <c r="E44" s="60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ht="14.25" customHeight="1">
      <c r="A45" s="49"/>
      <c r="B45" s="15">
        <v>45718.0</v>
      </c>
      <c r="C45" s="58" t="s">
        <v>28</v>
      </c>
      <c r="D45" s="59">
        <v>100000.0</v>
      </c>
      <c r="E45" s="60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ht="14.25" customHeight="1">
      <c r="A46" s="49"/>
      <c r="B46" s="15">
        <v>45718.0</v>
      </c>
      <c r="C46" s="58" t="s">
        <v>92</v>
      </c>
      <c r="D46" s="59">
        <v>100000.0</v>
      </c>
      <c r="E46" s="60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ht="14.25" customHeight="1">
      <c r="A47" s="49"/>
      <c r="B47" s="15">
        <v>45718.0</v>
      </c>
      <c r="C47" s="58" t="s">
        <v>447</v>
      </c>
      <c r="D47" s="59">
        <v>250000.0</v>
      </c>
      <c r="E47" s="60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ht="14.25" customHeight="1">
      <c r="A48" s="49"/>
      <c r="B48" s="15">
        <v>45718.0</v>
      </c>
      <c r="C48" s="58" t="s">
        <v>256</v>
      </c>
      <c r="D48" s="59">
        <v>500078.0</v>
      </c>
      <c r="E48" s="60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ht="14.25" customHeight="1">
      <c r="A49" s="49"/>
      <c r="B49" s="15">
        <v>45718.0</v>
      </c>
      <c r="C49" s="58" t="s">
        <v>27</v>
      </c>
      <c r="D49" s="59">
        <v>50000.0</v>
      </c>
      <c r="E49" s="60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ht="14.25" customHeight="1">
      <c r="A50" s="49"/>
      <c r="B50" s="15">
        <v>45718.0</v>
      </c>
      <c r="C50" s="58" t="s">
        <v>448</v>
      </c>
      <c r="D50" s="59">
        <v>50000.0</v>
      </c>
      <c r="E50" s="60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ht="14.25" customHeight="1">
      <c r="A51" s="49"/>
      <c r="B51" s="15">
        <v>45718.0</v>
      </c>
      <c r="C51" s="58" t="s">
        <v>318</v>
      </c>
      <c r="D51" s="59">
        <v>2500000.0</v>
      </c>
      <c r="E51" s="60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ht="14.25" customHeight="1">
      <c r="A52" s="49"/>
      <c r="B52" s="15">
        <v>45718.0</v>
      </c>
      <c r="C52" s="58" t="s">
        <v>350</v>
      </c>
      <c r="D52" s="59">
        <v>100000.0</v>
      </c>
      <c r="E52" s="60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ht="14.25" customHeight="1">
      <c r="A53" s="49"/>
      <c r="B53" s="15">
        <v>45718.0</v>
      </c>
      <c r="C53" s="58" t="s">
        <v>449</v>
      </c>
      <c r="D53" s="59">
        <v>25000.0</v>
      </c>
      <c r="E53" s="60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ht="14.25" customHeight="1">
      <c r="A54" s="49"/>
      <c r="B54" s="15">
        <v>45718.0</v>
      </c>
      <c r="C54" s="58" t="s">
        <v>39</v>
      </c>
      <c r="D54" s="59">
        <v>200000.0</v>
      </c>
      <c r="E54" s="60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ht="14.25" customHeight="1">
      <c r="A55" s="49"/>
      <c r="B55" s="15">
        <v>45718.0</v>
      </c>
      <c r="C55" s="58" t="s">
        <v>94</v>
      </c>
      <c r="D55" s="59">
        <v>25000.0</v>
      </c>
      <c r="E55" s="60"/>
      <c r="F55" s="61" t="s">
        <v>9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ht="14.25" customHeight="1">
      <c r="A56" s="49"/>
      <c r="B56" s="15">
        <v>45718.0</v>
      </c>
      <c r="C56" s="58" t="s">
        <v>57</v>
      </c>
      <c r="D56" s="59">
        <v>100000.0</v>
      </c>
      <c r="E56" s="60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ht="14.25" customHeight="1">
      <c r="A57" s="49"/>
      <c r="B57" s="15">
        <v>45718.0</v>
      </c>
      <c r="C57" s="58" t="s">
        <v>450</v>
      </c>
      <c r="D57" s="59">
        <v>200000.0</v>
      </c>
      <c r="E57" s="60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ht="14.25" customHeight="1">
      <c r="A58" s="49"/>
      <c r="B58" s="15">
        <v>45718.0</v>
      </c>
      <c r="C58" s="58" t="s">
        <v>451</v>
      </c>
      <c r="D58" s="59">
        <v>1000000.0</v>
      </c>
      <c r="E58" s="60"/>
      <c r="F58" s="61" t="s">
        <v>9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ht="14.25" customHeight="1">
      <c r="A59" s="49"/>
      <c r="B59" s="15">
        <v>45718.0</v>
      </c>
      <c r="C59" s="58" t="s">
        <v>93</v>
      </c>
      <c r="D59" s="59">
        <v>300000.0</v>
      </c>
      <c r="E59" s="60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ht="14.25" customHeight="1">
      <c r="A60" s="49"/>
      <c r="B60" s="15">
        <v>45718.0</v>
      </c>
      <c r="C60" s="58" t="s">
        <v>246</v>
      </c>
      <c r="D60" s="59">
        <v>100000.0</v>
      </c>
      <c r="E60" s="60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ht="14.25" customHeight="1">
      <c r="A61" s="49"/>
      <c r="B61" s="15">
        <v>45718.0</v>
      </c>
      <c r="C61" s="58" t="s">
        <v>344</v>
      </c>
      <c r="D61" s="59">
        <v>100000.0</v>
      </c>
      <c r="E61" s="60"/>
      <c r="F61" s="61" t="s">
        <v>9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ht="14.25" customHeight="1">
      <c r="A62" s="49"/>
      <c r="B62" s="15">
        <v>45718.0</v>
      </c>
      <c r="C62" s="58" t="s">
        <v>156</v>
      </c>
      <c r="D62" s="59">
        <v>100000.0</v>
      </c>
      <c r="E62" s="60"/>
      <c r="F62" s="61" t="s">
        <v>9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ht="14.25" customHeight="1">
      <c r="A63" s="49"/>
      <c r="B63" s="15">
        <v>45718.0</v>
      </c>
      <c r="C63" s="58" t="s">
        <v>452</v>
      </c>
      <c r="D63" s="59">
        <v>500000.0</v>
      </c>
      <c r="E63" s="60"/>
      <c r="F63" s="61" t="s">
        <v>46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ht="14.25" customHeight="1">
      <c r="A64" s="49"/>
      <c r="B64" s="15">
        <v>45718.0</v>
      </c>
      <c r="C64" s="58" t="s">
        <v>56</v>
      </c>
      <c r="D64" s="59">
        <v>500000.0</v>
      </c>
      <c r="E64" s="60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ht="14.25" customHeight="1">
      <c r="A65" s="49"/>
      <c r="B65" s="15">
        <v>45718.0</v>
      </c>
      <c r="C65" s="58" t="s">
        <v>391</v>
      </c>
      <c r="D65" s="59">
        <v>50000.0</v>
      </c>
      <c r="E65" s="60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ht="14.25" customHeight="1">
      <c r="A66" s="49"/>
      <c r="B66" s="15">
        <v>45718.0</v>
      </c>
      <c r="C66" s="58" t="s">
        <v>386</v>
      </c>
      <c r="D66" s="59">
        <v>50000.0</v>
      </c>
      <c r="E66" s="60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ht="14.25" customHeight="1">
      <c r="A67" s="49"/>
      <c r="B67" s="15">
        <v>45718.0</v>
      </c>
      <c r="C67" s="58" t="s">
        <v>453</v>
      </c>
      <c r="D67" s="68"/>
      <c r="E67" s="69">
        <v>1000000.0</v>
      </c>
      <c r="F67" s="61" t="s">
        <v>308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ht="14.25" customHeight="1">
      <c r="A68" s="49"/>
      <c r="B68" s="15">
        <v>45718.0</v>
      </c>
      <c r="C68" s="58" t="s">
        <v>310</v>
      </c>
      <c r="D68" s="68"/>
      <c r="E68" s="69">
        <v>150000.0</v>
      </c>
      <c r="F68" s="61" t="s">
        <v>308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ht="14.25" customHeight="1">
      <c r="A69" s="49"/>
      <c r="B69" s="15">
        <v>45718.0</v>
      </c>
      <c r="C69" s="58" t="s">
        <v>377</v>
      </c>
      <c r="D69" s="68"/>
      <c r="E69" s="69">
        <v>1850000.0</v>
      </c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ht="14.25" customHeight="1">
      <c r="A70" s="49"/>
      <c r="B70" s="15">
        <v>45718.0</v>
      </c>
      <c r="C70" s="58" t="s">
        <v>454</v>
      </c>
      <c r="D70" s="68"/>
      <c r="E70" s="69">
        <v>1850000.0</v>
      </c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ht="14.25" customHeight="1">
      <c r="A71" s="49"/>
      <c r="B71" s="15">
        <v>45718.0</v>
      </c>
      <c r="C71" s="58" t="s">
        <v>158</v>
      </c>
      <c r="D71" s="68"/>
      <c r="E71" s="69">
        <v>1850000.0</v>
      </c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ht="14.25" customHeight="1">
      <c r="A72" s="49"/>
      <c r="B72" s="15">
        <v>45718.0</v>
      </c>
      <c r="C72" s="58" t="s">
        <v>380</v>
      </c>
      <c r="D72" s="68"/>
      <c r="E72" s="69">
        <v>1850000.0</v>
      </c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ht="14.25" customHeight="1">
      <c r="A73" s="49"/>
      <c r="B73" s="15">
        <v>45718.0</v>
      </c>
      <c r="C73" s="58" t="s">
        <v>381</v>
      </c>
      <c r="D73" s="68"/>
      <c r="E73" s="69">
        <v>1850000.0</v>
      </c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ht="14.25" customHeight="1">
      <c r="A74" s="49"/>
      <c r="B74" s="15">
        <v>45718.0</v>
      </c>
      <c r="C74" s="58" t="s">
        <v>362</v>
      </c>
      <c r="D74" s="68"/>
      <c r="E74" s="69">
        <v>1850000.0</v>
      </c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ht="14.25" customHeight="1">
      <c r="A75" s="49"/>
      <c r="B75" s="15">
        <v>45718.0</v>
      </c>
      <c r="C75" s="58" t="s">
        <v>363</v>
      </c>
      <c r="D75" s="68"/>
      <c r="E75" s="69">
        <v>1850000.0</v>
      </c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ht="14.25" customHeight="1">
      <c r="A76" s="49"/>
      <c r="B76" s="15">
        <v>45718.0</v>
      </c>
      <c r="C76" s="58" t="s">
        <v>393</v>
      </c>
      <c r="D76" s="68"/>
      <c r="E76" s="69">
        <v>1850000.0</v>
      </c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ht="14.25" customHeight="1">
      <c r="A77" s="49"/>
      <c r="B77" s="15">
        <v>45718.0</v>
      </c>
      <c r="C77" s="58" t="s">
        <v>455</v>
      </c>
      <c r="D77" s="68"/>
      <c r="E77" s="69">
        <v>1850000.0</v>
      </c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ht="14.25" customHeight="1">
      <c r="A78" s="49"/>
      <c r="B78" s="15">
        <v>45718.0</v>
      </c>
      <c r="C78" s="58" t="s">
        <v>395</v>
      </c>
      <c r="D78" s="68"/>
      <c r="E78" s="69">
        <v>1850000.0</v>
      </c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ht="14.25" customHeight="1">
      <c r="A79" s="49"/>
      <c r="B79" s="15">
        <v>45718.0</v>
      </c>
      <c r="C79" s="58" t="s">
        <v>97</v>
      </c>
      <c r="D79" s="59">
        <v>1500000.0</v>
      </c>
      <c r="E79" s="60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ht="14.25" customHeight="1">
      <c r="A80" s="49"/>
      <c r="B80" s="15">
        <v>45718.0</v>
      </c>
      <c r="C80" s="58" t="s">
        <v>67</v>
      </c>
      <c r="D80" s="59">
        <v>5000000.0</v>
      </c>
      <c r="E80" s="60"/>
      <c r="F80" s="61" t="s">
        <v>236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ht="14.25" customHeight="1">
      <c r="A81" s="49"/>
      <c r="B81" s="15">
        <v>45718.0</v>
      </c>
      <c r="C81" s="58" t="s">
        <v>456</v>
      </c>
      <c r="D81" s="68"/>
      <c r="E81" s="69">
        <v>5000000.0</v>
      </c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ht="14.25" customHeight="1">
      <c r="A82" s="49"/>
      <c r="B82" s="15">
        <v>45718.0</v>
      </c>
      <c r="C82" s="58" t="s">
        <v>376</v>
      </c>
      <c r="D82" s="59">
        <v>50000.0</v>
      </c>
      <c r="E82" s="60"/>
      <c r="F82" s="61" t="s">
        <v>9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ht="14.25" customHeight="1">
      <c r="A83" s="49"/>
      <c r="B83" s="15">
        <v>45719.0</v>
      </c>
      <c r="C83" s="58" t="s">
        <v>457</v>
      </c>
      <c r="D83" s="59">
        <v>1000000.0</v>
      </c>
      <c r="E83" s="60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ht="14.25" customHeight="1">
      <c r="A84" s="49"/>
      <c r="B84" s="15">
        <v>45719.0</v>
      </c>
      <c r="C84" s="58" t="s">
        <v>18</v>
      </c>
      <c r="D84" s="59">
        <v>500000.0</v>
      </c>
      <c r="E84" s="60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ht="14.25" customHeight="1">
      <c r="A85" s="49"/>
      <c r="B85" s="15">
        <v>45719.0</v>
      </c>
      <c r="C85" s="58" t="s">
        <v>178</v>
      </c>
      <c r="D85" s="59">
        <v>100000.0</v>
      </c>
      <c r="E85" s="60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ht="14.25" customHeight="1">
      <c r="A86" s="49"/>
      <c r="B86" s="15">
        <v>45719.0</v>
      </c>
      <c r="C86" s="58" t="s">
        <v>209</v>
      </c>
      <c r="D86" s="59">
        <v>100000.0</v>
      </c>
      <c r="E86" s="60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ht="14.25" customHeight="1">
      <c r="A87" s="49"/>
      <c r="B87" s="15">
        <v>45719.0</v>
      </c>
      <c r="C87" s="58" t="s">
        <v>37</v>
      </c>
      <c r="D87" s="59">
        <v>1000000.0</v>
      </c>
      <c r="E87" s="60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ht="14.25" customHeight="1">
      <c r="A88" s="49"/>
      <c r="B88" s="15">
        <v>45719.0</v>
      </c>
      <c r="C88" s="58" t="s">
        <v>227</v>
      </c>
      <c r="D88" s="59">
        <v>100000.0</v>
      </c>
      <c r="E88" s="60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ht="14.25" customHeight="1">
      <c r="A89" s="49"/>
      <c r="B89" s="15">
        <v>45719.0</v>
      </c>
      <c r="C89" s="58" t="s">
        <v>458</v>
      </c>
      <c r="D89" s="59">
        <v>100000.0</v>
      </c>
      <c r="E89" s="60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ht="14.25" customHeight="1">
      <c r="A90" s="49"/>
      <c r="B90" s="15">
        <v>45719.0</v>
      </c>
      <c r="C90" s="58" t="s">
        <v>28</v>
      </c>
      <c r="D90" s="59">
        <v>100000.0</v>
      </c>
      <c r="E90" s="60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ht="14.25" customHeight="1">
      <c r="A91" s="49"/>
      <c r="B91" s="15">
        <v>45719.0</v>
      </c>
      <c r="C91" s="58" t="s">
        <v>49</v>
      </c>
      <c r="D91" s="69">
        <v>40000.0</v>
      </c>
      <c r="E91" s="68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ht="14.25" customHeight="1">
      <c r="A92" s="49"/>
      <c r="B92" s="15">
        <v>45719.0</v>
      </c>
      <c r="C92" s="58" t="s">
        <v>172</v>
      </c>
      <c r="D92" s="69">
        <v>120000.0</v>
      </c>
      <c r="E92" s="68"/>
      <c r="F92" s="61" t="s">
        <v>9</v>
      </c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ht="14.25" customHeight="1">
      <c r="A93" s="49"/>
      <c r="B93" s="15">
        <v>45719.0</v>
      </c>
      <c r="C93" s="58" t="s">
        <v>95</v>
      </c>
      <c r="D93" s="69">
        <v>200000.0</v>
      </c>
      <c r="E93" s="68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ht="14.25" customHeight="1">
      <c r="A94" s="49"/>
      <c r="B94" s="15">
        <v>45719.0</v>
      </c>
      <c r="C94" s="58" t="s">
        <v>27</v>
      </c>
      <c r="D94" s="69">
        <v>25000.0</v>
      </c>
      <c r="E94" s="68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ht="14.25" customHeight="1">
      <c r="A95" s="49"/>
      <c r="B95" s="15">
        <v>45719.0</v>
      </c>
      <c r="C95" s="58" t="s">
        <v>391</v>
      </c>
      <c r="D95" s="69">
        <v>50000.0</v>
      </c>
      <c r="E95" s="68"/>
      <c r="F95" s="61" t="s">
        <v>9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ht="14.25" customHeight="1">
      <c r="A96" s="49"/>
      <c r="B96" s="15">
        <v>45719.0</v>
      </c>
      <c r="C96" s="58" t="s">
        <v>32</v>
      </c>
      <c r="D96" s="69">
        <v>300000.0</v>
      </c>
      <c r="E96" s="68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ht="14.25" customHeight="1">
      <c r="A97" s="49"/>
      <c r="B97" s="15">
        <v>45719.0</v>
      </c>
      <c r="C97" s="58" t="s">
        <v>459</v>
      </c>
      <c r="D97" s="69">
        <v>1.0E7</v>
      </c>
      <c r="E97" s="68"/>
      <c r="F97" s="61" t="s">
        <v>9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ht="14.25" customHeight="1">
      <c r="A98" s="49"/>
      <c r="B98" s="15">
        <v>45719.0</v>
      </c>
      <c r="C98" s="58" t="s">
        <v>460</v>
      </c>
      <c r="D98" s="69">
        <v>500000.0</v>
      </c>
      <c r="E98" s="68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ht="14.25" customHeight="1">
      <c r="A99" s="49"/>
      <c r="B99" s="15">
        <v>45719.0</v>
      </c>
      <c r="C99" s="58" t="s">
        <v>127</v>
      </c>
      <c r="D99" s="59">
        <v>100000.0</v>
      </c>
      <c r="E99" s="60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ht="14.25" customHeight="1">
      <c r="A100" s="49"/>
      <c r="B100" s="15">
        <v>45719.0</v>
      </c>
      <c r="C100" s="58" t="s">
        <v>396</v>
      </c>
      <c r="D100" s="59">
        <v>100000.0</v>
      </c>
      <c r="E100" s="60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ht="14.25" customHeight="1">
      <c r="A101" s="49"/>
      <c r="B101" s="15">
        <v>45719.0</v>
      </c>
      <c r="C101" s="58" t="s">
        <v>181</v>
      </c>
      <c r="D101" s="59">
        <v>100000.0</v>
      </c>
      <c r="E101" s="60"/>
      <c r="F101" s="66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ht="14.25" customHeight="1">
      <c r="A102" s="49"/>
      <c r="B102" s="15">
        <v>45719.0</v>
      </c>
      <c r="C102" s="58" t="s">
        <v>191</v>
      </c>
      <c r="D102" s="59">
        <v>50000.0</v>
      </c>
      <c r="E102" s="60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ht="14.25" customHeight="1">
      <c r="A103" s="49"/>
      <c r="B103" s="15">
        <v>45719.0</v>
      </c>
      <c r="C103" s="58" t="s">
        <v>330</v>
      </c>
      <c r="D103" s="59">
        <v>250000.0</v>
      </c>
      <c r="E103" s="60"/>
      <c r="F103" s="66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ht="14.25" customHeight="1">
      <c r="A104" s="49"/>
      <c r="B104" s="15">
        <v>45719.0</v>
      </c>
      <c r="C104" s="58" t="s">
        <v>100</v>
      </c>
      <c r="D104" s="59">
        <v>250000.0</v>
      </c>
      <c r="E104" s="60"/>
      <c r="F104" s="61" t="s">
        <v>9</v>
      </c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ht="14.25" customHeight="1">
      <c r="A105" s="49"/>
      <c r="B105" s="15">
        <v>45719.0</v>
      </c>
      <c r="C105" s="58" t="s">
        <v>44</v>
      </c>
      <c r="D105" s="59">
        <v>650000.0</v>
      </c>
      <c r="E105" s="60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ht="14.25" customHeight="1">
      <c r="A106" s="49"/>
      <c r="B106" s="15">
        <v>45719.0</v>
      </c>
      <c r="C106" s="58" t="s">
        <v>102</v>
      </c>
      <c r="D106" s="59">
        <v>100000.0</v>
      </c>
      <c r="E106" s="60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ht="14.25" customHeight="1">
      <c r="A107" s="49"/>
      <c r="B107" s="15">
        <v>45719.0</v>
      </c>
      <c r="C107" s="58" t="s">
        <v>146</v>
      </c>
      <c r="D107" s="59">
        <v>300000.0</v>
      </c>
      <c r="E107" s="60"/>
      <c r="F107" s="66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ht="14.25" customHeight="1">
      <c r="A108" s="49"/>
      <c r="B108" s="15">
        <v>45719.0</v>
      </c>
      <c r="C108" s="58" t="s">
        <v>162</v>
      </c>
      <c r="D108" s="59">
        <v>50000.0</v>
      </c>
      <c r="E108" s="60"/>
      <c r="F108" s="61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ht="14.25" customHeight="1">
      <c r="A109" s="49"/>
      <c r="B109" s="15">
        <v>45719.0</v>
      </c>
      <c r="C109" s="58" t="s">
        <v>374</v>
      </c>
      <c r="D109" s="59">
        <v>100000.0</v>
      </c>
      <c r="E109" s="60"/>
      <c r="F109" s="61" t="s">
        <v>9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ht="14.25" customHeight="1">
      <c r="A110" s="49"/>
      <c r="B110" s="15">
        <v>45719.0</v>
      </c>
      <c r="C110" s="58" t="s">
        <v>322</v>
      </c>
      <c r="D110" s="59">
        <v>500000.0</v>
      </c>
      <c r="E110" s="60"/>
      <c r="F110" s="61" t="s">
        <v>9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ht="14.25" customHeight="1">
      <c r="A111" s="49"/>
      <c r="B111" s="15">
        <v>45720.0</v>
      </c>
      <c r="C111" s="58" t="s">
        <v>53</v>
      </c>
      <c r="D111" s="59">
        <v>50000.0</v>
      </c>
      <c r="E111" s="60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ht="14.25" customHeight="1">
      <c r="A112" s="49"/>
      <c r="B112" s="15">
        <v>45720.0</v>
      </c>
      <c r="C112" s="58" t="s">
        <v>64</v>
      </c>
      <c r="D112" s="59">
        <v>50000.0</v>
      </c>
      <c r="E112" s="60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ht="14.25" customHeight="1">
      <c r="A113" s="49"/>
      <c r="B113" s="15">
        <v>45720.0</v>
      </c>
      <c r="C113" s="58" t="s">
        <v>28</v>
      </c>
      <c r="D113" s="59">
        <v>100000.0</v>
      </c>
      <c r="E113" s="60"/>
      <c r="F113" s="66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ht="14.25" customHeight="1">
      <c r="A114" s="49"/>
      <c r="B114" s="15">
        <v>45720.0</v>
      </c>
      <c r="C114" s="58" t="s">
        <v>251</v>
      </c>
      <c r="D114" s="59">
        <v>1000000.0</v>
      </c>
      <c r="E114" s="60"/>
      <c r="F114" s="61" t="s">
        <v>9</v>
      </c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ht="14.25" customHeight="1">
      <c r="A115" s="49"/>
      <c r="B115" s="15">
        <v>45720.0</v>
      </c>
      <c r="C115" s="58" t="s">
        <v>391</v>
      </c>
      <c r="D115" s="59">
        <v>50000.0</v>
      </c>
      <c r="E115" s="60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ht="14.25" customHeight="1">
      <c r="A116" s="49"/>
      <c r="B116" s="15">
        <v>45720.0</v>
      </c>
      <c r="C116" s="58" t="s">
        <v>383</v>
      </c>
      <c r="D116" s="59">
        <v>200000.0</v>
      </c>
      <c r="E116" s="60"/>
      <c r="F116" s="66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ht="14.25" customHeight="1">
      <c r="A117" s="49"/>
      <c r="B117" s="15">
        <v>45720.0</v>
      </c>
      <c r="C117" s="58" t="s">
        <v>43</v>
      </c>
      <c r="D117" s="59">
        <v>50000.0</v>
      </c>
      <c r="E117" s="60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ht="14.25" customHeight="1">
      <c r="A118" s="49"/>
      <c r="B118" s="15">
        <v>45720.0</v>
      </c>
      <c r="C118" s="58" t="s">
        <v>254</v>
      </c>
      <c r="D118" s="59">
        <v>50000.0</v>
      </c>
      <c r="E118" s="60"/>
      <c r="F118" s="61" t="s">
        <v>9</v>
      </c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ht="14.25" customHeight="1">
      <c r="A119" s="49"/>
      <c r="B119" s="15">
        <v>45720.0</v>
      </c>
      <c r="C119" s="58" t="s">
        <v>425</v>
      </c>
      <c r="D119" s="59">
        <v>500000.0</v>
      </c>
      <c r="E119" s="60"/>
      <c r="F119" s="61" t="s">
        <v>9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ht="14.25" customHeight="1">
      <c r="A120" s="49"/>
      <c r="B120" s="15">
        <v>45720.0</v>
      </c>
      <c r="C120" s="58" t="s">
        <v>216</v>
      </c>
      <c r="D120" s="59">
        <v>300000.0</v>
      </c>
      <c r="E120" s="60"/>
      <c r="F120" s="66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ht="14.25" customHeight="1">
      <c r="A121" s="49"/>
      <c r="B121" s="15">
        <v>45720.0</v>
      </c>
      <c r="C121" s="58" t="s">
        <v>328</v>
      </c>
      <c r="D121" s="59">
        <v>400000.0</v>
      </c>
      <c r="E121" s="60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ht="14.25" customHeight="1">
      <c r="A122" s="49"/>
      <c r="B122" s="15">
        <v>45720.0</v>
      </c>
      <c r="C122" s="58" t="s">
        <v>101</v>
      </c>
      <c r="D122" s="59">
        <v>50000.0</v>
      </c>
      <c r="E122" s="60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ht="14.25" customHeight="1">
      <c r="A123" s="49"/>
      <c r="B123" s="15">
        <v>45721.0</v>
      </c>
      <c r="C123" s="58" t="s">
        <v>139</v>
      </c>
      <c r="D123" s="59">
        <v>1000000.0</v>
      </c>
      <c r="E123" s="60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ht="14.25" customHeight="1">
      <c r="A124" s="49"/>
      <c r="B124" s="15">
        <v>45721.0</v>
      </c>
      <c r="C124" s="58" t="s">
        <v>54</v>
      </c>
      <c r="D124" s="59">
        <v>123456.0</v>
      </c>
      <c r="E124" s="60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ht="14.25" customHeight="1">
      <c r="A125" s="49"/>
      <c r="B125" s="15">
        <v>45721.0</v>
      </c>
      <c r="C125" s="58" t="s">
        <v>238</v>
      </c>
      <c r="D125" s="59">
        <v>50000.0</v>
      </c>
      <c r="E125" s="60"/>
      <c r="F125" s="61" t="s">
        <v>9</v>
      </c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ht="14.25" customHeight="1">
      <c r="A126" s="49"/>
      <c r="B126" s="15">
        <v>45721.0</v>
      </c>
      <c r="C126" s="58" t="s">
        <v>391</v>
      </c>
      <c r="D126" s="59">
        <v>50000.0</v>
      </c>
      <c r="E126" s="60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ht="14.25" customHeight="1">
      <c r="A127" s="49"/>
      <c r="B127" s="15">
        <v>45721.0</v>
      </c>
      <c r="C127" s="70" t="s">
        <v>461</v>
      </c>
      <c r="D127" s="71">
        <v>500000.0</v>
      </c>
      <c r="E127" s="72"/>
      <c r="F127" s="73" t="s">
        <v>9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ht="14.25" customHeight="1">
      <c r="A128" s="49"/>
      <c r="B128" s="15">
        <v>45721.0</v>
      </c>
      <c r="C128" s="70" t="s">
        <v>49</v>
      </c>
      <c r="D128" s="71">
        <v>40000.0</v>
      </c>
      <c r="E128" s="72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ht="14.25" customHeight="1">
      <c r="A129" s="49"/>
      <c r="B129" s="15">
        <v>45721.0</v>
      </c>
      <c r="C129" s="70" t="s">
        <v>362</v>
      </c>
      <c r="D129" s="74"/>
      <c r="E129" s="75">
        <v>1850000.0</v>
      </c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ht="14.25" customHeight="1">
      <c r="A130" s="49"/>
      <c r="B130" s="15">
        <v>45721.0</v>
      </c>
      <c r="C130" s="70" t="s">
        <v>363</v>
      </c>
      <c r="D130" s="74"/>
      <c r="E130" s="75">
        <v>1850000.0</v>
      </c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ht="14.25" customHeight="1">
      <c r="A131" s="49"/>
      <c r="B131" s="15">
        <v>45721.0</v>
      </c>
      <c r="C131" s="70" t="s">
        <v>364</v>
      </c>
      <c r="D131" s="74"/>
      <c r="E131" s="75">
        <v>1850000.0</v>
      </c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ht="14.25" customHeight="1">
      <c r="A132" s="49"/>
      <c r="B132" s="15">
        <v>45721.0</v>
      </c>
      <c r="C132" s="70" t="s">
        <v>365</v>
      </c>
      <c r="D132" s="74"/>
      <c r="E132" s="75">
        <v>1850000.0</v>
      </c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ht="14.25" customHeight="1">
      <c r="A133" s="49"/>
      <c r="B133" s="15">
        <v>45721.0</v>
      </c>
      <c r="C133" s="70" t="s">
        <v>401</v>
      </c>
      <c r="D133" s="74"/>
      <c r="E133" s="75">
        <v>1850000.0</v>
      </c>
      <c r="F133" s="67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ht="14.25" customHeight="1">
      <c r="A134" s="49"/>
      <c r="B134" s="15">
        <v>45721.0</v>
      </c>
      <c r="C134" s="70" t="s">
        <v>367</v>
      </c>
      <c r="D134" s="74"/>
      <c r="E134" s="75">
        <v>1850000.0</v>
      </c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ht="14.25" customHeight="1">
      <c r="A135" s="49"/>
      <c r="B135" s="15">
        <v>45721.0</v>
      </c>
      <c r="C135" s="70" t="s">
        <v>462</v>
      </c>
      <c r="D135" s="74"/>
      <c r="E135" s="75">
        <v>1850000.0</v>
      </c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ht="14.25" customHeight="1">
      <c r="A136" s="49"/>
      <c r="B136" s="15">
        <v>45721.0</v>
      </c>
      <c r="C136" s="70" t="s">
        <v>347</v>
      </c>
      <c r="D136" s="74"/>
      <c r="E136" s="75">
        <v>2000000.0</v>
      </c>
      <c r="F136" s="61" t="s">
        <v>194</v>
      </c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ht="14.25" customHeight="1">
      <c r="A137" s="49"/>
      <c r="B137" s="15">
        <v>45721.0</v>
      </c>
      <c r="C137" s="70" t="s">
        <v>117</v>
      </c>
      <c r="D137" s="71">
        <v>50000.0</v>
      </c>
      <c r="E137" s="72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ht="14.25" customHeight="1">
      <c r="A138" s="49"/>
      <c r="B138" s="15">
        <v>45721.0</v>
      </c>
      <c r="C138" s="70" t="s">
        <v>325</v>
      </c>
      <c r="D138" s="71">
        <v>500000.0</v>
      </c>
      <c r="E138" s="72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ht="14.25" customHeight="1">
      <c r="A139" s="49"/>
      <c r="B139" s="15">
        <v>45721.0</v>
      </c>
      <c r="C139" s="70" t="s">
        <v>141</v>
      </c>
      <c r="D139" s="71">
        <v>1000333.0</v>
      </c>
      <c r="E139" s="72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ht="14.25" customHeight="1">
      <c r="A140" s="49"/>
      <c r="B140" s="15">
        <v>45721.0</v>
      </c>
      <c r="C140" s="70" t="s">
        <v>333</v>
      </c>
      <c r="D140" s="71">
        <v>100000.0</v>
      </c>
      <c r="E140" s="72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ht="14.25" customHeight="1">
      <c r="A141" s="49"/>
      <c r="B141" s="15">
        <v>45721.0</v>
      </c>
      <c r="C141" s="70" t="s">
        <v>240</v>
      </c>
      <c r="D141" s="71">
        <v>200000.0</v>
      </c>
      <c r="E141" s="72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ht="14.25" customHeight="1">
      <c r="A142" s="49"/>
      <c r="B142" s="15">
        <v>45721.0</v>
      </c>
      <c r="C142" s="70" t="s">
        <v>463</v>
      </c>
      <c r="D142" s="71">
        <v>350000.0</v>
      </c>
      <c r="E142" s="72"/>
      <c r="F142" s="61" t="s">
        <v>9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ht="14.25" customHeight="1">
      <c r="A143" s="49"/>
      <c r="B143" s="15">
        <v>45721.0</v>
      </c>
      <c r="C143" s="70" t="s">
        <v>28</v>
      </c>
      <c r="D143" s="71">
        <v>100000.0</v>
      </c>
      <c r="E143" s="72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ht="14.25" customHeight="1">
      <c r="A144" s="49"/>
      <c r="B144" s="15">
        <v>45721.0</v>
      </c>
      <c r="C144" s="70" t="s">
        <v>464</v>
      </c>
      <c r="D144" s="71">
        <v>150000.0</v>
      </c>
      <c r="E144" s="72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ht="14.25" customHeight="1">
      <c r="A145" s="49"/>
      <c r="B145" s="15">
        <v>45721.0</v>
      </c>
      <c r="C145" s="70" t="s">
        <v>83</v>
      </c>
      <c r="D145" s="71">
        <v>100000.0</v>
      </c>
      <c r="E145" s="72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ht="14.25" customHeight="1">
      <c r="A146" s="49"/>
      <c r="B146" s="15">
        <v>45721.0</v>
      </c>
      <c r="C146" s="70" t="s">
        <v>335</v>
      </c>
      <c r="D146" s="71">
        <v>102500.0</v>
      </c>
      <c r="E146" s="72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ht="14.25" customHeight="1">
      <c r="A147" s="49"/>
      <c r="B147" s="15">
        <v>45721.0</v>
      </c>
      <c r="C147" s="70" t="s">
        <v>62</v>
      </c>
      <c r="D147" s="71">
        <v>211073.0</v>
      </c>
      <c r="E147" s="72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ht="14.25" customHeight="1">
      <c r="A148" s="49"/>
      <c r="B148" s="15">
        <v>45721.0</v>
      </c>
      <c r="C148" s="70" t="s">
        <v>96</v>
      </c>
      <c r="D148" s="71">
        <v>350000.0</v>
      </c>
      <c r="E148" s="72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ht="14.25" customHeight="1">
      <c r="A149" s="49"/>
      <c r="B149" s="15">
        <v>45721.0</v>
      </c>
      <c r="C149" s="70" t="s">
        <v>63</v>
      </c>
      <c r="D149" s="71">
        <v>25000.0</v>
      </c>
      <c r="E149" s="72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ht="14.25" customHeight="1">
      <c r="A150" s="49"/>
      <c r="B150" s="15">
        <v>45721.0</v>
      </c>
      <c r="C150" s="70" t="s">
        <v>13</v>
      </c>
      <c r="D150" s="71">
        <v>100002.0</v>
      </c>
      <c r="E150" s="72"/>
      <c r="F150" s="61" t="s">
        <v>9</v>
      </c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ht="14.25" customHeight="1">
      <c r="A151" s="49"/>
      <c r="B151" s="15">
        <v>45722.0</v>
      </c>
      <c r="C151" s="70" t="s">
        <v>129</v>
      </c>
      <c r="D151" s="71">
        <v>50000.0</v>
      </c>
      <c r="E151" s="72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ht="14.25" customHeight="1">
      <c r="A152" s="49"/>
      <c r="B152" s="15">
        <v>45722.0</v>
      </c>
      <c r="C152" s="70" t="s">
        <v>465</v>
      </c>
      <c r="D152" s="74"/>
      <c r="E152" s="75">
        <v>1.0E7</v>
      </c>
      <c r="F152" s="61" t="s">
        <v>466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ht="14.25" customHeight="1">
      <c r="A153" s="49"/>
      <c r="B153" s="15">
        <v>45722.0</v>
      </c>
      <c r="C153" s="70" t="s">
        <v>153</v>
      </c>
      <c r="D153" s="71">
        <v>50000.0</v>
      </c>
      <c r="E153" s="72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ht="14.25" customHeight="1">
      <c r="A154" s="49"/>
      <c r="B154" s="15">
        <v>45722.0</v>
      </c>
      <c r="C154" s="70" t="s">
        <v>388</v>
      </c>
      <c r="D154" s="71">
        <v>500505.0</v>
      </c>
      <c r="E154" s="72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ht="14.25" customHeight="1">
      <c r="A155" s="49"/>
      <c r="B155" s="15">
        <v>45722.0</v>
      </c>
      <c r="C155" s="70" t="s">
        <v>467</v>
      </c>
      <c r="D155" s="71">
        <v>500505.0</v>
      </c>
      <c r="E155" s="72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ht="14.25" customHeight="1">
      <c r="A156" s="49"/>
      <c r="B156" s="15">
        <v>45722.0</v>
      </c>
      <c r="C156" s="70" t="s">
        <v>468</v>
      </c>
      <c r="D156" s="71">
        <v>25505.0</v>
      </c>
      <c r="E156" s="72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ht="14.25" customHeight="1">
      <c r="A157" s="49"/>
      <c r="B157" s="15">
        <v>45722.0</v>
      </c>
      <c r="C157" s="70" t="s">
        <v>469</v>
      </c>
      <c r="D157" s="71">
        <v>100505.0</v>
      </c>
      <c r="E157" s="72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ht="14.25" customHeight="1">
      <c r="A158" s="49"/>
      <c r="B158" s="15">
        <v>45722.0</v>
      </c>
      <c r="C158" s="70" t="s">
        <v>470</v>
      </c>
      <c r="D158" s="71">
        <v>500505.0</v>
      </c>
      <c r="E158" s="72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ht="14.25" customHeight="1">
      <c r="A159" s="49"/>
      <c r="B159" s="15">
        <v>45722.0</v>
      </c>
      <c r="C159" s="70" t="s">
        <v>471</v>
      </c>
      <c r="D159" s="71">
        <v>200505.0</v>
      </c>
      <c r="E159" s="72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ht="14.25" customHeight="1">
      <c r="A160" s="49"/>
      <c r="B160" s="15">
        <v>45722.0</v>
      </c>
      <c r="C160" s="70" t="s">
        <v>472</v>
      </c>
      <c r="D160" s="71">
        <v>100505.0</v>
      </c>
      <c r="E160" s="72"/>
      <c r="F160" s="61" t="s">
        <v>473</v>
      </c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ht="14.25" customHeight="1">
      <c r="A161" s="49"/>
      <c r="B161" s="15">
        <v>45722.0</v>
      </c>
      <c r="C161" s="70" t="s">
        <v>187</v>
      </c>
      <c r="D161" s="71">
        <v>500000.0</v>
      </c>
      <c r="E161" s="72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ht="14.25" customHeight="1">
      <c r="A162" s="49"/>
      <c r="B162" s="15">
        <v>45722.0</v>
      </c>
      <c r="C162" s="70" t="s">
        <v>447</v>
      </c>
      <c r="D162" s="71">
        <v>500505.0</v>
      </c>
      <c r="E162" s="72"/>
      <c r="F162" s="61" t="s">
        <v>473</v>
      </c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ht="14.25" customHeight="1">
      <c r="A163" s="49"/>
      <c r="B163" s="15">
        <v>45722.0</v>
      </c>
      <c r="C163" s="70" t="s">
        <v>189</v>
      </c>
      <c r="D163" s="71">
        <v>50000.0</v>
      </c>
      <c r="E163" s="72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ht="14.25" customHeight="1">
      <c r="A164" s="49"/>
      <c r="B164" s="15">
        <v>45722.0</v>
      </c>
      <c r="C164" s="70" t="s">
        <v>391</v>
      </c>
      <c r="D164" s="71">
        <v>50000.0</v>
      </c>
      <c r="E164" s="72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ht="14.25" customHeight="1">
      <c r="A165" s="49"/>
      <c r="B165" s="15">
        <v>45722.0</v>
      </c>
      <c r="C165" s="70" t="s">
        <v>28</v>
      </c>
      <c r="D165" s="71">
        <v>100000.0</v>
      </c>
      <c r="E165" s="72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ht="14.25" customHeight="1">
      <c r="A166" s="49"/>
      <c r="B166" s="15">
        <v>45722.0</v>
      </c>
      <c r="C166" s="70" t="s">
        <v>160</v>
      </c>
      <c r="D166" s="71">
        <v>200505.0</v>
      </c>
      <c r="E166" s="72"/>
      <c r="F166" s="61" t="s">
        <v>473</v>
      </c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ht="14.25" customHeight="1">
      <c r="A167" s="49"/>
      <c r="B167" s="15">
        <v>45722.0</v>
      </c>
      <c r="C167" s="70" t="s">
        <v>160</v>
      </c>
      <c r="D167" s="71">
        <v>300000.0</v>
      </c>
      <c r="E167" s="72"/>
      <c r="F167" s="61" t="s">
        <v>161</v>
      </c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ht="14.25" customHeight="1">
      <c r="A168" s="49"/>
      <c r="B168" s="15">
        <v>45722.0</v>
      </c>
      <c r="C168" s="70" t="s">
        <v>151</v>
      </c>
      <c r="D168" s="71">
        <v>500111.0</v>
      </c>
      <c r="E168" s="72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ht="14.25" customHeight="1">
      <c r="A169" s="49"/>
      <c r="B169" s="15">
        <v>45722.0</v>
      </c>
      <c r="C169" s="70" t="s">
        <v>23</v>
      </c>
      <c r="D169" s="71">
        <v>200505.0</v>
      </c>
      <c r="E169" s="72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ht="14.25" customHeight="1">
      <c r="A170" s="49"/>
      <c r="B170" s="15">
        <v>45722.0</v>
      </c>
      <c r="C170" s="70" t="s">
        <v>474</v>
      </c>
      <c r="D170" s="71">
        <v>500000.0</v>
      </c>
      <c r="E170" s="72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ht="14.25" customHeight="1">
      <c r="A171" s="49"/>
      <c r="B171" s="15">
        <v>45722.0</v>
      </c>
      <c r="C171" s="70" t="s">
        <v>272</v>
      </c>
      <c r="D171" s="71">
        <v>200000.0</v>
      </c>
      <c r="E171" s="72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ht="14.25" customHeight="1">
      <c r="A172" s="49"/>
      <c r="B172" s="15">
        <v>45722.0</v>
      </c>
      <c r="C172" s="70" t="s">
        <v>162</v>
      </c>
      <c r="D172" s="71">
        <v>50000.0</v>
      </c>
      <c r="E172" s="72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ht="14.25" customHeight="1">
      <c r="A173" s="49"/>
      <c r="B173" s="15">
        <v>45722.0</v>
      </c>
      <c r="C173" s="70" t="s">
        <v>475</v>
      </c>
      <c r="D173" s="71">
        <v>75505.0</v>
      </c>
      <c r="E173" s="72"/>
      <c r="F173" s="61" t="s">
        <v>473</v>
      </c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ht="14.25" customHeight="1">
      <c r="A174" s="49"/>
      <c r="B174" s="15">
        <v>45722.0</v>
      </c>
      <c r="C174" s="70" t="s">
        <v>476</v>
      </c>
      <c r="D174" s="71">
        <v>1000000.0</v>
      </c>
      <c r="E174" s="72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ht="14.25" customHeight="1">
      <c r="A175" s="49"/>
      <c r="B175" s="15">
        <v>45722.0</v>
      </c>
      <c r="C175" s="70" t="s">
        <v>477</v>
      </c>
      <c r="D175" s="71">
        <v>100000.0</v>
      </c>
      <c r="E175" s="72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ht="14.25" customHeight="1">
      <c r="A176" s="49"/>
      <c r="B176" s="15">
        <v>45722.0</v>
      </c>
      <c r="C176" s="70" t="s">
        <v>369</v>
      </c>
      <c r="D176" s="71">
        <v>1600000.0</v>
      </c>
      <c r="E176" s="72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ht="14.25" customHeight="1">
      <c r="A177" s="49"/>
      <c r="B177" s="15">
        <v>45722.0</v>
      </c>
      <c r="C177" s="70" t="s">
        <v>415</v>
      </c>
      <c r="D177" s="71">
        <v>3.9000505E7</v>
      </c>
      <c r="E177" s="72"/>
      <c r="F177" s="61" t="s">
        <v>473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ht="14.25" customHeight="1">
      <c r="A178" s="49"/>
      <c r="B178" s="15">
        <v>45722.0</v>
      </c>
      <c r="C178" s="70" t="s">
        <v>478</v>
      </c>
      <c r="D178" s="71">
        <v>300505.0</v>
      </c>
      <c r="E178" s="72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ht="14.25" customHeight="1">
      <c r="A179" s="49"/>
      <c r="B179" s="15">
        <v>45722.0</v>
      </c>
      <c r="C179" s="70" t="s">
        <v>479</v>
      </c>
      <c r="D179" s="71">
        <v>25000.0</v>
      </c>
      <c r="E179" s="72"/>
      <c r="F179" s="61" t="s">
        <v>473</v>
      </c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ht="14.25" customHeight="1">
      <c r="A180" s="49"/>
      <c r="B180" s="15">
        <v>45722.0</v>
      </c>
      <c r="C180" s="70" t="s">
        <v>340</v>
      </c>
      <c r="D180" s="71">
        <v>100000.0</v>
      </c>
      <c r="E180" s="72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ht="14.25" customHeight="1">
      <c r="A181" s="49"/>
      <c r="B181" s="15">
        <v>45722.0</v>
      </c>
      <c r="C181" s="70" t="s">
        <v>480</v>
      </c>
      <c r="D181" s="71">
        <v>1000000.0</v>
      </c>
      <c r="E181" s="72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ht="14.25" customHeight="1">
      <c r="A182" s="49"/>
      <c r="B182" s="15">
        <v>45722.0</v>
      </c>
      <c r="C182" s="70" t="s">
        <v>246</v>
      </c>
      <c r="D182" s="71">
        <v>100000.0</v>
      </c>
      <c r="E182" s="72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ht="14.25" customHeight="1">
      <c r="A183" s="49"/>
      <c r="B183" s="15">
        <v>45722.0</v>
      </c>
      <c r="C183" s="70" t="s">
        <v>172</v>
      </c>
      <c r="D183" s="71">
        <v>120000.0</v>
      </c>
      <c r="E183" s="72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ht="14.25" customHeight="1">
      <c r="A184" s="49"/>
      <c r="B184" s="15">
        <v>45722.0</v>
      </c>
      <c r="C184" s="70" t="s">
        <v>166</v>
      </c>
      <c r="D184" s="71">
        <v>750505.0</v>
      </c>
      <c r="E184" s="72"/>
      <c r="F184" s="61" t="s">
        <v>473</v>
      </c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ht="14.25" customHeight="1">
      <c r="A185" s="49"/>
      <c r="B185" s="15">
        <v>45722.0</v>
      </c>
      <c r="C185" s="70" t="s">
        <v>481</v>
      </c>
      <c r="D185" s="71">
        <v>100000.0</v>
      </c>
      <c r="E185" s="72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ht="14.25" customHeight="1">
      <c r="A186" s="49"/>
      <c r="B186" s="15">
        <v>45723.0</v>
      </c>
      <c r="C186" s="70" t="s">
        <v>482</v>
      </c>
      <c r="D186" s="71">
        <v>200000.0</v>
      </c>
      <c r="E186" s="72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ht="14.25" customHeight="1">
      <c r="A187" s="49"/>
      <c r="B187" s="15">
        <v>45723.0</v>
      </c>
      <c r="C187" s="70" t="s">
        <v>41</v>
      </c>
      <c r="D187" s="71">
        <v>300000.0</v>
      </c>
      <c r="E187" s="72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ht="14.25" customHeight="1">
      <c r="A188" s="49"/>
      <c r="B188" s="15">
        <v>45723.0</v>
      </c>
      <c r="C188" s="70" t="s">
        <v>142</v>
      </c>
      <c r="D188" s="71">
        <v>300000.0</v>
      </c>
      <c r="E188" s="72"/>
      <c r="F188" s="61" t="s">
        <v>9</v>
      </c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ht="14.25" customHeight="1">
      <c r="A189" s="49"/>
      <c r="B189" s="15">
        <v>45723.0</v>
      </c>
      <c r="C189" s="70" t="s">
        <v>49</v>
      </c>
      <c r="D189" s="71">
        <v>40000.0</v>
      </c>
      <c r="E189" s="72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ht="14.25" customHeight="1">
      <c r="A190" s="49"/>
      <c r="B190" s="15">
        <v>45723.0</v>
      </c>
      <c r="C190" s="70" t="s">
        <v>28</v>
      </c>
      <c r="D190" s="71">
        <v>100000.0</v>
      </c>
      <c r="E190" s="72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ht="14.25" customHeight="1">
      <c r="A191" s="49"/>
      <c r="B191" s="15">
        <v>45723.0</v>
      </c>
      <c r="C191" s="70" t="s">
        <v>483</v>
      </c>
      <c r="D191" s="71">
        <v>500000.0</v>
      </c>
      <c r="E191" s="72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ht="14.25" customHeight="1">
      <c r="A192" s="49"/>
      <c r="B192" s="15">
        <v>45723.0</v>
      </c>
      <c r="C192" s="70" t="s">
        <v>391</v>
      </c>
      <c r="D192" s="71">
        <v>50000.0</v>
      </c>
      <c r="E192" s="72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ht="14.25" customHeight="1">
      <c r="A193" s="49"/>
      <c r="B193" s="15">
        <v>45723.0</v>
      </c>
      <c r="C193" s="70" t="s">
        <v>443</v>
      </c>
      <c r="D193" s="75">
        <v>171160.0</v>
      </c>
      <c r="E193" s="74"/>
      <c r="F193" s="61" t="s">
        <v>473</v>
      </c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ht="14.25" customHeight="1">
      <c r="A194" s="49"/>
      <c r="B194" s="15">
        <v>45723.0</v>
      </c>
      <c r="C194" s="70" t="s">
        <v>145</v>
      </c>
      <c r="D194" s="75">
        <v>200505.0</v>
      </c>
      <c r="E194" s="74"/>
      <c r="F194" s="61" t="s">
        <v>473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ht="14.25" customHeight="1">
      <c r="A195" s="49"/>
      <c r="B195" s="15">
        <v>45723.0</v>
      </c>
      <c r="C195" s="70" t="s">
        <v>328</v>
      </c>
      <c r="D195" s="75">
        <v>400505.0</v>
      </c>
      <c r="E195" s="74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ht="14.25" customHeight="1">
      <c r="A196" s="49"/>
      <c r="B196" s="15">
        <v>45723.0</v>
      </c>
      <c r="C196" s="70" t="s">
        <v>284</v>
      </c>
      <c r="D196" s="75">
        <v>10000.0</v>
      </c>
      <c r="E196" s="74"/>
      <c r="F196" s="61" t="s">
        <v>9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ht="14.25" customHeight="1">
      <c r="A197" s="49"/>
      <c r="B197" s="15">
        <v>45723.0</v>
      </c>
      <c r="C197" s="70" t="s">
        <v>255</v>
      </c>
      <c r="D197" s="75">
        <v>10000.0</v>
      </c>
      <c r="E197" s="74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ht="14.25" customHeight="1">
      <c r="A198" s="49"/>
      <c r="B198" s="15">
        <v>45723.0</v>
      </c>
      <c r="C198" s="70" t="s">
        <v>484</v>
      </c>
      <c r="D198" s="71">
        <v>500000.0</v>
      </c>
      <c r="E198" s="72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ht="14.25" customHeight="1">
      <c r="A199" s="49"/>
      <c r="B199" s="15">
        <v>45723.0</v>
      </c>
      <c r="C199" s="70" t="s">
        <v>27</v>
      </c>
      <c r="D199" s="71">
        <v>25000.0</v>
      </c>
      <c r="E199" s="72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ht="14.25" customHeight="1">
      <c r="A200" s="49"/>
      <c r="B200" s="15">
        <v>45723.0</v>
      </c>
      <c r="C200" s="70" t="s">
        <v>88</v>
      </c>
      <c r="D200" s="71">
        <v>500000.0</v>
      </c>
      <c r="E200" s="72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ht="14.25" customHeight="1">
      <c r="A201" s="49"/>
      <c r="B201" s="15">
        <v>45724.0</v>
      </c>
      <c r="C201" s="70" t="s">
        <v>58</v>
      </c>
      <c r="D201" s="71">
        <v>125053.0</v>
      </c>
      <c r="E201" s="72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ht="14.25" customHeight="1">
      <c r="A202" s="49"/>
      <c r="B202" s="15">
        <v>45724.0</v>
      </c>
      <c r="C202" s="70" t="s">
        <v>156</v>
      </c>
      <c r="D202" s="71">
        <v>100000.0</v>
      </c>
      <c r="E202" s="72"/>
      <c r="F202" s="61" t="s">
        <v>9</v>
      </c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ht="14.25" customHeight="1">
      <c r="A203" s="49"/>
      <c r="B203" s="15">
        <v>45724.0</v>
      </c>
      <c r="C203" s="70" t="s">
        <v>111</v>
      </c>
      <c r="D203" s="71">
        <v>50000.0</v>
      </c>
      <c r="E203" s="72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ht="14.25" customHeight="1">
      <c r="A204" s="49"/>
      <c r="B204" s="15">
        <v>45724.0</v>
      </c>
      <c r="C204" s="70" t="s">
        <v>262</v>
      </c>
      <c r="D204" s="71">
        <v>150000.0</v>
      </c>
      <c r="E204" s="72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ht="14.25" customHeight="1">
      <c r="A205" s="49"/>
      <c r="B205" s="15">
        <v>45724.0</v>
      </c>
      <c r="C205" s="70" t="s">
        <v>339</v>
      </c>
      <c r="D205" s="71">
        <v>200000.0</v>
      </c>
      <c r="E205" s="72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ht="14.25" customHeight="1">
      <c r="A206" s="49"/>
      <c r="B206" s="15">
        <v>45724.0</v>
      </c>
      <c r="C206" s="70" t="s">
        <v>339</v>
      </c>
      <c r="D206" s="71">
        <v>150000.0</v>
      </c>
      <c r="E206" s="72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ht="14.25" customHeight="1">
      <c r="A207" s="49"/>
      <c r="B207" s="15">
        <v>45724.0</v>
      </c>
      <c r="C207" s="70" t="s">
        <v>28</v>
      </c>
      <c r="D207" s="71">
        <v>100000.0</v>
      </c>
      <c r="E207" s="72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ht="14.25" customHeight="1">
      <c r="A208" s="49"/>
      <c r="B208" s="15">
        <v>45724.0</v>
      </c>
      <c r="C208" s="70" t="s">
        <v>319</v>
      </c>
      <c r="D208" s="71">
        <v>100000.0</v>
      </c>
      <c r="E208" s="72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ht="14.25" customHeight="1">
      <c r="A209" s="49"/>
      <c r="B209" s="15">
        <v>45724.0</v>
      </c>
      <c r="C209" s="70" t="s">
        <v>391</v>
      </c>
      <c r="D209" s="71">
        <v>50000.0</v>
      </c>
      <c r="E209" s="72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ht="14.25" customHeight="1">
      <c r="A210" s="49"/>
      <c r="B210" s="15">
        <v>45724.0</v>
      </c>
      <c r="C210" s="70" t="s">
        <v>352</v>
      </c>
      <c r="D210" s="71">
        <v>200000.0</v>
      </c>
      <c r="E210" s="72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ht="14.25" customHeight="1">
      <c r="A211" s="49"/>
      <c r="B211" s="15">
        <v>45724.0</v>
      </c>
      <c r="C211" s="70" t="s">
        <v>485</v>
      </c>
      <c r="D211" s="71">
        <v>200505.0</v>
      </c>
      <c r="E211" s="72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ht="14.25" customHeight="1">
      <c r="A212" s="49"/>
      <c r="B212" s="15">
        <v>45724.0</v>
      </c>
      <c r="C212" s="70" t="s">
        <v>57</v>
      </c>
      <c r="D212" s="71">
        <v>100000.0</v>
      </c>
      <c r="E212" s="72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ht="14.25" customHeight="1">
      <c r="A213" s="49"/>
      <c r="B213" s="15">
        <v>45724.0</v>
      </c>
      <c r="C213" s="70" t="s">
        <v>27</v>
      </c>
      <c r="D213" s="71">
        <v>25000.0</v>
      </c>
      <c r="E213" s="72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ht="14.25" customHeight="1">
      <c r="A214" s="49"/>
      <c r="B214" s="15">
        <v>45724.0</v>
      </c>
      <c r="C214" s="70" t="s">
        <v>345</v>
      </c>
      <c r="D214" s="71">
        <v>300077.0</v>
      </c>
      <c r="E214" s="72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ht="14.25" customHeight="1">
      <c r="A215" s="49"/>
      <c r="B215" s="15">
        <v>45724.0</v>
      </c>
      <c r="C215" s="70" t="s">
        <v>118</v>
      </c>
      <c r="D215" s="71">
        <v>2500000.0</v>
      </c>
      <c r="E215" s="72"/>
      <c r="F215" s="61" t="s">
        <v>119</v>
      </c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ht="14.25" customHeight="1">
      <c r="A216" s="49"/>
      <c r="B216" s="15">
        <v>45724.0</v>
      </c>
      <c r="C216" s="70" t="s">
        <v>118</v>
      </c>
      <c r="D216" s="71">
        <v>700077.0</v>
      </c>
      <c r="E216" s="72"/>
      <c r="F216" s="61" t="s">
        <v>486</v>
      </c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ht="14.25" customHeight="1">
      <c r="A217" s="49"/>
      <c r="B217" s="15">
        <v>45725.0</v>
      </c>
      <c r="C217" s="70" t="s">
        <v>377</v>
      </c>
      <c r="D217" s="74"/>
      <c r="E217" s="75">
        <v>1850000.0</v>
      </c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ht="14.25" customHeight="1">
      <c r="A218" s="49"/>
      <c r="B218" s="15">
        <v>45725.0</v>
      </c>
      <c r="C218" s="70" t="s">
        <v>454</v>
      </c>
      <c r="D218" s="74"/>
      <c r="E218" s="75">
        <v>1850000.0</v>
      </c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ht="14.25" customHeight="1">
      <c r="A219" s="49"/>
      <c r="B219" s="15">
        <v>45725.0</v>
      </c>
      <c r="C219" s="70" t="s">
        <v>158</v>
      </c>
      <c r="D219" s="74"/>
      <c r="E219" s="75">
        <v>1850000.0</v>
      </c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ht="14.25" customHeight="1">
      <c r="A220" s="49"/>
      <c r="B220" s="15">
        <v>45725.0</v>
      </c>
      <c r="C220" s="70" t="s">
        <v>380</v>
      </c>
      <c r="D220" s="74"/>
      <c r="E220" s="75">
        <v>1850000.0</v>
      </c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ht="14.25" customHeight="1">
      <c r="A221" s="49"/>
      <c r="B221" s="15">
        <v>45725.0</v>
      </c>
      <c r="C221" s="70" t="s">
        <v>381</v>
      </c>
      <c r="D221" s="74"/>
      <c r="E221" s="75">
        <v>1850000.0</v>
      </c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ht="14.25" customHeight="1">
      <c r="A222" s="49"/>
      <c r="B222" s="15">
        <v>45725.0</v>
      </c>
      <c r="C222" s="70" t="s">
        <v>362</v>
      </c>
      <c r="D222" s="74"/>
      <c r="E222" s="75">
        <v>1850000.0</v>
      </c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ht="14.25" customHeight="1">
      <c r="A223" s="49"/>
      <c r="B223" s="15">
        <v>45725.0</v>
      </c>
      <c r="C223" s="70" t="s">
        <v>363</v>
      </c>
      <c r="D223" s="74"/>
      <c r="E223" s="75">
        <v>1850000.0</v>
      </c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ht="14.25" customHeight="1">
      <c r="A224" s="49"/>
      <c r="B224" s="15">
        <v>45725.0</v>
      </c>
      <c r="C224" s="70" t="s">
        <v>393</v>
      </c>
      <c r="D224" s="74"/>
      <c r="E224" s="75">
        <v>1850000.0</v>
      </c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ht="14.25" customHeight="1">
      <c r="A225" s="49"/>
      <c r="B225" s="15">
        <v>45725.0</v>
      </c>
      <c r="C225" s="70" t="s">
        <v>455</v>
      </c>
      <c r="D225" s="74"/>
      <c r="E225" s="75">
        <v>1850000.0</v>
      </c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ht="14.25" customHeight="1">
      <c r="A226" s="49"/>
      <c r="B226" s="15">
        <v>45725.0</v>
      </c>
      <c r="C226" s="70" t="s">
        <v>395</v>
      </c>
      <c r="D226" s="74"/>
      <c r="E226" s="75">
        <v>1850000.0</v>
      </c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ht="14.25" customHeight="1">
      <c r="A227" s="49"/>
      <c r="B227" s="15">
        <v>45725.0</v>
      </c>
      <c r="C227" s="70" t="s">
        <v>453</v>
      </c>
      <c r="D227" s="74"/>
      <c r="E227" s="75">
        <v>1600000.0</v>
      </c>
      <c r="F227" s="61" t="s">
        <v>289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ht="14.25" customHeight="1">
      <c r="A228" s="49"/>
      <c r="B228" s="15">
        <v>45725.0</v>
      </c>
      <c r="C228" s="70" t="s">
        <v>310</v>
      </c>
      <c r="D228" s="74"/>
      <c r="E228" s="75">
        <v>150000.0</v>
      </c>
      <c r="F228" s="61" t="s">
        <v>289</v>
      </c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ht="14.25" customHeight="1">
      <c r="A229" s="49"/>
      <c r="B229" s="15">
        <v>45725.0</v>
      </c>
      <c r="C229" s="70" t="s">
        <v>487</v>
      </c>
      <c r="D229" s="74"/>
      <c r="E229" s="75">
        <v>800000.0</v>
      </c>
      <c r="F229" s="61" t="s">
        <v>488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ht="14.25" customHeight="1">
      <c r="A230" s="49"/>
      <c r="B230" s="15">
        <v>45725.0</v>
      </c>
      <c r="C230" s="70" t="s">
        <v>408</v>
      </c>
      <c r="D230" s="71">
        <v>100505.0</v>
      </c>
      <c r="E230" s="72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ht="14.25" customHeight="1">
      <c r="A231" s="49"/>
      <c r="B231" s="15">
        <v>45725.0</v>
      </c>
      <c r="C231" s="70" t="s">
        <v>169</v>
      </c>
      <c r="D231" s="71">
        <v>250000.0</v>
      </c>
      <c r="E231" s="72"/>
      <c r="F231" s="61" t="s">
        <v>60</v>
      </c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ht="14.25" customHeight="1">
      <c r="A232" s="49"/>
      <c r="B232" s="15">
        <v>45725.0</v>
      </c>
      <c r="C232" s="70" t="s">
        <v>266</v>
      </c>
      <c r="D232" s="71">
        <v>88505.0</v>
      </c>
      <c r="E232" s="72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ht="14.25" customHeight="1">
      <c r="A233" s="49"/>
      <c r="B233" s="15">
        <v>45725.0</v>
      </c>
      <c r="C233" s="70" t="s">
        <v>391</v>
      </c>
      <c r="D233" s="71">
        <v>50000.0</v>
      </c>
      <c r="E233" s="72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ht="14.25" customHeight="1">
      <c r="A234" s="49"/>
      <c r="B234" s="15">
        <v>45725.0</v>
      </c>
      <c r="C234" s="70" t="s">
        <v>28</v>
      </c>
      <c r="D234" s="71">
        <v>100000.0</v>
      </c>
      <c r="E234" s="72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ht="14.25" customHeight="1">
      <c r="A235" s="49"/>
      <c r="B235" s="15">
        <v>45725.0</v>
      </c>
      <c r="C235" s="70" t="s">
        <v>489</v>
      </c>
      <c r="D235" s="71">
        <v>500505.0</v>
      </c>
      <c r="E235" s="72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ht="14.25" customHeight="1">
      <c r="A236" s="49"/>
      <c r="B236" s="15">
        <v>45725.0</v>
      </c>
      <c r="C236" s="70" t="s">
        <v>147</v>
      </c>
      <c r="D236" s="71">
        <v>150000.0</v>
      </c>
      <c r="E236" s="72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ht="14.25" customHeight="1">
      <c r="A237" s="49"/>
      <c r="B237" s="15">
        <v>45725.0</v>
      </c>
      <c r="C237" s="70" t="s">
        <v>94</v>
      </c>
      <c r="D237" s="71">
        <v>25000.0</v>
      </c>
      <c r="E237" s="72"/>
      <c r="F237" s="61" t="s">
        <v>9</v>
      </c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ht="14.25" customHeight="1">
      <c r="A238" s="49"/>
      <c r="B238" s="15">
        <v>45725.0</v>
      </c>
      <c r="C238" s="70" t="s">
        <v>45</v>
      </c>
      <c r="D238" s="71">
        <v>600000.0</v>
      </c>
      <c r="E238" s="72"/>
      <c r="F238" s="61" t="s">
        <v>46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ht="14.25" customHeight="1">
      <c r="A239" s="49"/>
      <c r="B239" s="15">
        <v>45725.0</v>
      </c>
      <c r="C239" s="70" t="s">
        <v>85</v>
      </c>
      <c r="D239" s="71">
        <v>700000.0</v>
      </c>
      <c r="E239" s="72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ht="14.25" customHeight="1">
      <c r="A240" s="49"/>
      <c r="B240" s="15">
        <v>45725.0</v>
      </c>
      <c r="C240" s="70" t="s">
        <v>97</v>
      </c>
      <c r="D240" s="71">
        <v>1500000.0</v>
      </c>
      <c r="E240" s="72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ht="14.25" customHeight="1">
      <c r="A241" s="49"/>
      <c r="B241" s="15">
        <v>45725.0</v>
      </c>
      <c r="C241" s="70" t="s">
        <v>27</v>
      </c>
      <c r="D241" s="71">
        <v>50000.0</v>
      </c>
      <c r="E241" s="72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ht="14.25" customHeight="1">
      <c r="A242" s="49"/>
      <c r="B242" s="15">
        <v>45725.0</v>
      </c>
      <c r="C242" s="70" t="s">
        <v>276</v>
      </c>
      <c r="D242" s="71">
        <v>10153.0</v>
      </c>
      <c r="E242" s="72"/>
      <c r="F242" s="61" t="s">
        <v>9</v>
      </c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ht="14.25" customHeight="1">
      <c r="A243" s="49"/>
      <c r="B243" s="15">
        <v>45725.0</v>
      </c>
      <c r="C243" s="70" t="s">
        <v>451</v>
      </c>
      <c r="D243" s="71">
        <v>1000000.0</v>
      </c>
      <c r="E243" s="72"/>
      <c r="F243" s="61" t="s">
        <v>9</v>
      </c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ht="14.25" customHeight="1">
      <c r="A244" s="49"/>
      <c r="B244" s="15">
        <v>45725.0</v>
      </c>
      <c r="C244" s="70" t="s">
        <v>99</v>
      </c>
      <c r="D244" s="71">
        <v>300000.0</v>
      </c>
      <c r="E244" s="72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ht="14.25" customHeight="1">
      <c r="A245" s="49"/>
      <c r="B245" s="15">
        <v>45725.0</v>
      </c>
      <c r="C245" s="70" t="s">
        <v>233</v>
      </c>
      <c r="D245" s="71">
        <v>350000.0</v>
      </c>
      <c r="E245" s="72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ht="14.25" customHeight="1">
      <c r="A246" s="49"/>
      <c r="B246" s="15">
        <v>45726.0</v>
      </c>
      <c r="C246" s="70" t="s">
        <v>209</v>
      </c>
      <c r="D246" s="71">
        <v>100000.0</v>
      </c>
      <c r="E246" s="72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ht="14.25" customHeight="1">
      <c r="A247" s="49"/>
      <c r="B247" s="15">
        <v>45726.0</v>
      </c>
      <c r="C247" s="70" t="s">
        <v>127</v>
      </c>
      <c r="D247" s="71">
        <v>100000.0</v>
      </c>
      <c r="E247" s="72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ht="14.25" customHeight="1">
      <c r="A248" s="49"/>
      <c r="B248" s="15">
        <v>45726.0</v>
      </c>
      <c r="C248" s="70" t="s">
        <v>458</v>
      </c>
      <c r="D248" s="71">
        <v>100000.0</v>
      </c>
      <c r="E248" s="72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ht="14.25" customHeight="1">
      <c r="A249" s="49"/>
      <c r="B249" s="15">
        <v>45726.0</v>
      </c>
      <c r="C249" s="70" t="s">
        <v>391</v>
      </c>
      <c r="D249" s="71">
        <v>50000.0</v>
      </c>
      <c r="E249" s="72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ht="14.25" customHeight="1">
      <c r="A250" s="49"/>
      <c r="B250" s="15">
        <v>45726.0</v>
      </c>
      <c r="C250" s="70" t="s">
        <v>112</v>
      </c>
      <c r="D250" s="71">
        <v>100000.0</v>
      </c>
      <c r="E250" s="72"/>
      <c r="F250" s="61" t="s">
        <v>9</v>
      </c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ht="14.25" customHeight="1">
      <c r="A251" s="49"/>
      <c r="B251" s="15">
        <v>45726.0</v>
      </c>
      <c r="C251" s="70" t="s">
        <v>49</v>
      </c>
      <c r="D251" s="71">
        <v>20000.0</v>
      </c>
      <c r="E251" s="72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ht="14.25" customHeight="1">
      <c r="A252" s="49"/>
      <c r="B252" s="15">
        <v>45726.0</v>
      </c>
      <c r="C252" s="70" t="s">
        <v>28</v>
      </c>
      <c r="D252" s="75">
        <v>100000.0</v>
      </c>
      <c r="E252" s="74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ht="14.25" customHeight="1">
      <c r="A253" s="49"/>
      <c r="B253" s="15">
        <v>45726.0</v>
      </c>
      <c r="C253" s="70" t="s">
        <v>490</v>
      </c>
      <c r="D253" s="71">
        <v>100000.0</v>
      </c>
      <c r="E253" s="72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ht="14.25" customHeight="1">
      <c r="A254" s="49"/>
      <c r="B254" s="15">
        <v>45726.0</v>
      </c>
      <c r="C254" s="70" t="s">
        <v>358</v>
      </c>
      <c r="D254" s="71">
        <v>500000.0</v>
      </c>
      <c r="E254" s="72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ht="14.25" customHeight="1">
      <c r="A255" s="49"/>
      <c r="B255" s="15">
        <v>45726.0</v>
      </c>
      <c r="C255" s="70" t="s">
        <v>100</v>
      </c>
      <c r="D255" s="71">
        <v>250000.0</v>
      </c>
      <c r="E255" s="72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ht="14.25" customHeight="1">
      <c r="A256" s="49"/>
      <c r="B256" s="15">
        <v>45726.0</v>
      </c>
      <c r="C256" s="70" t="s">
        <v>268</v>
      </c>
      <c r="D256" s="71">
        <v>50000.0</v>
      </c>
      <c r="E256" s="72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ht="14.25" customHeight="1">
      <c r="A257" s="49"/>
      <c r="B257" s="15">
        <v>45726.0</v>
      </c>
      <c r="C257" s="70" t="s">
        <v>153</v>
      </c>
      <c r="D257" s="71">
        <v>100000.0</v>
      </c>
      <c r="E257" s="72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ht="14.25" customHeight="1">
      <c r="A258" s="49"/>
      <c r="B258" s="15">
        <v>45726.0</v>
      </c>
      <c r="C258" s="70" t="s">
        <v>115</v>
      </c>
      <c r="D258" s="71">
        <v>100000.0</v>
      </c>
      <c r="E258" s="72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ht="14.25" customHeight="1">
      <c r="A259" s="49"/>
      <c r="B259" s="15">
        <v>45726.0</v>
      </c>
      <c r="C259" s="70" t="s">
        <v>103</v>
      </c>
      <c r="D259" s="71">
        <v>400000.0</v>
      </c>
      <c r="E259" s="72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ht="14.25" customHeight="1">
      <c r="A260" s="49"/>
      <c r="B260" s="15">
        <v>45726.0</v>
      </c>
      <c r="C260" s="70" t="s">
        <v>491</v>
      </c>
      <c r="D260" s="71">
        <v>1616030.0</v>
      </c>
      <c r="E260" s="72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ht="14.25" customHeight="1">
      <c r="A261" s="49"/>
      <c r="B261" s="15">
        <v>45726.0</v>
      </c>
      <c r="C261" s="70" t="s">
        <v>162</v>
      </c>
      <c r="D261" s="71">
        <v>50000.0</v>
      </c>
      <c r="E261" s="72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ht="14.25" customHeight="1">
      <c r="A262" s="49"/>
      <c r="B262" s="15">
        <v>45727.0</v>
      </c>
      <c r="C262" s="70" t="s">
        <v>64</v>
      </c>
      <c r="D262" s="71">
        <v>50000.0</v>
      </c>
      <c r="E262" s="72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ht="14.25" customHeight="1">
      <c r="A263" s="49"/>
      <c r="B263" s="15">
        <v>45727.0</v>
      </c>
      <c r="C263" s="70" t="s">
        <v>391</v>
      </c>
      <c r="D263" s="71">
        <v>50000.0</v>
      </c>
      <c r="E263" s="72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ht="14.25" customHeight="1">
      <c r="A264" s="49"/>
      <c r="B264" s="15">
        <v>45727.0</v>
      </c>
      <c r="C264" s="70" t="s">
        <v>392</v>
      </c>
      <c r="D264" s="71">
        <v>100000.0</v>
      </c>
      <c r="E264" s="72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ht="14.25" customHeight="1">
      <c r="A265" s="49"/>
      <c r="B265" s="15">
        <v>45727.0</v>
      </c>
      <c r="C265" s="70" t="s">
        <v>49</v>
      </c>
      <c r="D265" s="71">
        <v>20000.0</v>
      </c>
      <c r="E265" s="72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ht="14.25" customHeight="1">
      <c r="A266" s="49"/>
      <c r="B266" s="15">
        <v>45727.0</v>
      </c>
      <c r="C266" s="70" t="s">
        <v>172</v>
      </c>
      <c r="D266" s="71">
        <v>120000.0</v>
      </c>
      <c r="E266" s="72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ht="14.25" customHeight="1">
      <c r="A267" s="49"/>
      <c r="B267" s="15">
        <v>45727.0</v>
      </c>
      <c r="C267" s="70" t="s">
        <v>492</v>
      </c>
      <c r="D267" s="71">
        <v>300000.0</v>
      </c>
      <c r="E267" s="72"/>
      <c r="F267" s="61" t="s">
        <v>9</v>
      </c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ht="14.25" customHeight="1">
      <c r="A268" s="49"/>
      <c r="B268" s="15">
        <v>45727.0</v>
      </c>
      <c r="C268" s="70" t="s">
        <v>192</v>
      </c>
      <c r="D268" s="71">
        <v>300000.0</v>
      </c>
      <c r="E268" s="72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ht="14.25" customHeight="1">
      <c r="A269" s="49"/>
      <c r="B269" s="15">
        <v>45727.0</v>
      </c>
      <c r="C269" s="70" t="s">
        <v>28</v>
      </c>
      <c r="D269" s="71">
        <v>100000.0</v>
      </c>
      <c r="E269" s="72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ht="14.25" customHeight="1">
      <c r="A270" s="49"/>
      <c r="B270" s="15">
        <v>45727.0</v>
      </c>
      <c r="C270" s="70" t="s">
        <v>334</v>
      </c>
      <c r="D270" s="71">
        <v>5000000.0</v>
      </c>
      <c r="E270" s="72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ht="14.25" customHeight="1">
      <c r="A271" s="49"/>
      <c r="B271" s="15">
        <v>45727.0</v>
      </c>
      <c r="C271" s="70" t="s">
        <v>215</v>
      </c>
      <c r="D271" s="75">
        <v>50000.0</v>
      </c>
      <c r="E271" s="74"/>
      <c r="F271" s="61" t="s">
        <v>9</v>
      </c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ht="14.25" customHeight="1">
      <c r="A272" s="49"/>
      <c r="B272" s="15">
        <v>45727.0</v>
      </c>
      <c r="C272" s="70" t="s">
        <v>460</v>
      </c>
      <c r="D272" s="75">
        <v>500000.0</v>
      </c>
      <c r="E272" s="74"/>
      <c r="F272" s="61" t="s">
        <v>9</v>
      </c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ht="14.25" customHeight="1">
      <c r="A273" s="49"/>
      <c r="B273" s="15">
        <v>45727.0</v>
      </c>
      <c r="C273" s="70" t="s">
        <v>27</v>
      </c>
      <c r="D273" s="75">
        <v>25000.0</v>
      </c>
      <c r="E273" s="74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ht="14.25" customHeight="1">
      <c r="A274" s="49"/>
      <c r="B274" s="15">
        <v>45727.0</v>
      </c>
      <c r="C274" s="70" t="s">
        <v>355</v>
      </c>
      <c r="D274" s="75">
        <v>500123.0</v>
      </c>
      <c r="E274" s="74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ht="14.25" customHeight="1">
      <c r="A275" s="49"/>
      <c r="B275" s="15">
        <v>45727.0</v>
      </c>
      <c r="C275" s="70" t="s">
        <v>174</v>
      </c>
      <c r="D275" s="75">
        <v>100000.0</v>
      </c>
      <c r="E275" s="74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ht="14.25" customHeight="1">
      <c r="A276" s="49"/>
      <c r="B276" s="15">
        <v>45728.0</v>
      </c>
      <c r="C276" s="70" t="s">
        <v>408</v>
      </c>
      <c r="D276" s="75">
        <v>500000.0</v>
      </c>
      <c r="E276" s="74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ht="14.25" customHeight="1">
      <c r="A277" s="49"/>
      <c r="B277" s="15">
        <v>45728.0</v>
      </c>
      <c r="C277" s="70" t="s">
        <v>362</v>
      </c>
      <c r="D277" s="72"/>
      <c r="E277" s="71">
        <v>1850000.0</v>
      </c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ht="14.25" customHeight="1">
      <c r="A278" s="49"/>
      <c r="B278" s="15">
        <v>45728.0</v>
      </c>
      <c r="C278" s="70" t="s">
        <v>363</v>
      </c>
      <c r="D278" s="72"/>
      <c r="E278" s="71">
        <v>1850000.0</v>
      </c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ht="14.25" customHeight="1">
      <c r="A279" s="49"/>
      <c r="B279" s="15">
        <v>45728.0</v>
      </c>
      <c r="C279" s="70" t="s">
        <v>364</v>
      </c>
      <c r="D279" s="72"/>
      <c r="E279" s="71">
        <v>1850000.0</v>
      </c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ht="14.25" customHeight="1">
      <c r="A280" s="49"/>
      <c r="B280" s="15">
        <v>45728.0</v>
      </c>
      <c r="C280" s="70" t="s">
        <v>365</v>
      </c>
      <c r="D280" s="74"/>
      <c r="E280" s="71">
        <v>1850000.0</v>
      </c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ht="14.25" customHeight="1">
      <c r="A281" s="49"/>
      <c r="B281" s="15">
        <v>45728.0</v>
      </c>
      <c r="C281" s="70" t="s">
        <v>493</v>
      </c>
      <c r="D281" s="74"/>
      <c r="E281" s="71">
        <v>1850000.0</v>
      </c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ht="14.25" customHeight="1">
      <c r="A282" s="49"/>
      <c r="B282" s="15">
        <v>45728.0</v>
      </c>
      <c r="C282" s="70" t="s">
        <v>402</v>
      </c>
      <c r="D282" s="74"/>
      <c r="E282" s="71">
        <v>1850000.0</v>
      </c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ht="14.25" customHeight="1">
      <c r="A283" s="49"/>
      <c r="B283" s="15">
        <v>45728.0</v>
      </c>
      <c r="C283" s="70" t="s">
        <v>366</v>
      </c>
      <c r="D283" s="74"/>
      <c r="E283" s="71">
        <v>1850000.0</v>
      </c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ht="14.25" customHeight="1">
      <c r="A284" s="49"/>
      <c r="B284" s="15">
        <v>45728.0</v>
      </c>
      <c r="C284" s="70" t="s">
        <v>367</v>
      </c>
      <c r="D284" s="74"/>
      <c r="E284" s="71">
        <v>1850000.0</v>
      </c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ht="14.25" customHeight="1">
      <c r="A285" s="49"/>
      <c r="B285" s="15">
        <v>45728.0</v>
      </c>
      <c r="C285" s="70" t="s">
        <v>391</v>
      </c>
      <c r="D285" s="71">
        <v>50000.0</v>
      </c>
      <c r="E285" s="72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ht="14.25" customHeight="1">
      <c r="A286" s="49"/>
      <c r="B286" s="15">
        <v>45728.0</v>
      </c>
      <c r="C286" s="70" t="s">
        <v>28</v>
      </c>
      <c r="D286" s="71">
        <v>100000.0</v>
      </c>
      <c r="E286" s="72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ht="14.25" customHeight="1">
      <c r="A287" s="49"/>
      <c r="B287" s="15">
        <v>45728.0</v>
      </c>
      <c r="C287" s="70" t="s">
        <v>49</v>
      </c>
      <c r="D287" s="71">
        <v>20000.0</v>
      </c>
      <c r="E287" s="72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ht="14.25" customHeight="1">
      <c r="A288" s="49"/>
      <c r="B288" s="15">
        <v>45728.0</v>
      </c>
      <c r="C288" s="70" t="s">
        <v>185</v>
      </c>
      <c r="D288" s="71">
        <v>70000.0</v>
      </c>
      <c r="E288" s="72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ht="14.25" customHeight="1">
      <c r="A289" s="49"/>
      <c r="B289" s="15">
        <v>45728.0</v>
      </c>
      <c r="C289" s="70" t="s">
        <v>171</v>
      </c>
      <c r="D289" s="71">
        <v>100000.0</v>
      </c>
      <c r="E289" s="72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ht="14.25" customHeight="1">
      <c r="A290" s="49"/>
      <c r="B290" s="15">
        <v>45728.0</v>
      </c>
      <c r="C290" s="70" t="s">
        <v>353</v>
      </c>
      <c r="D290" s="71">
        <v>50000.0</v>
      </c>
      <c r="E290" s="72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ht="14.25" customHeight="1">
      <c r="A291" s="49"/>
      <c r="B291" s="15">
        <v>45728.0</v>
      </c>
      <c r="C291" s="70" t="s">
        <v>27</v>
      </c>
      <c r="D291" s="71">
        <v>25000.0</v>
      </c>
      <c r="E291" s="72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ht="14.25" customHeight="1">
      <c r="A292" s="49"/>
      <c r="B292" s="15">
        <v>45728.0</v>
      </c>
      <c r="C292" s="70" t="s">
        <v>40</v>
      </c>
      <c r="D292" s="71">
        <v>150000.0</v>
      </c>
      <c r="E292" s="72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ht="14.25" customHeight="1">
      <c r="A293" s="49"/>
      <c r="B293" s="15">
        <v>45728.0</v>
      </c>
      <c r="C293" s="70" t="s">
        <v>494</v>
      </c>
      <c r="D293" s="74"/>
      <c r="E293" s="75">
        <v>6.5E7</v>
      </c>
      <c r="F293" s="61" t="s">
        <v>495</v>
      </c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ht="14.25" customHeight="1">
      <c r="A294" s="49"/>
      <c r="B294" s="15">
        <v>45728.0</v>
      </c>
      <c r="C294" s="70" t="s">
        <v>338</v>
      </c>
      <c r="D294" s="71">
        <v>100000.0</v>
      </c>
      <c r="E294" s="72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ht="14.25" customHeight="1">
      <c r="A295" s="49"/>
      <c r="B295" s="15">
        <v>45728.0</v>
      </c>
      <c r="C295" s="70" t="s">
        <v>496</v>
      </c>
      <c r="D295" s="71">
        <v>50000.0</v>
      </c>
      <c r="E295" s="72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ht="14.25" customHeight="1">
      <c r="A296" s="49"/>
      <c r="B296" s="15">
        <v>45728.0</v>
      </c>
      <c r="C296" s="70" t="s">
        <v>15</v>
      </c>
      <c r="D296" s="71">
        <v>150000.0</v>
      </c>
      <c r="E296" s="72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ht="14.25" customHeight="1">
      <c r="A297" s="49"/>
      <c r="B297" s="15">
        <v>45728.0</v>
      </c>
      <c r="C297" s="70" t="s">
        <v>15</v>
      </c>
      <c r="D297" s="71">
        <v>807000.0</v>
      </c>
      <c r="E297" s="72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ht="14.25" customHeight="1">
      <c r="A298" s="49"/>
      <c r="B298" s="15">
        <v>45729.0</v>
      </c>
      <c r="C298" s="70" t="s">
        <v>28</v>
      </c>
      <c r="D298" s="71">
        <v>100000.0</v>
      </c>
      <c r="E298" s="72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ht="14.25" customHeight="1">
      <c r="A299" s="49"/>
      <c r="B299" s="15">
        <v>45729.0</v>
      </c>
      <c r="C299" s="70" t="s">
        <v>49</v>
      </c>
      <c r="D299" s="71">
        <v>20000.0</v>
      </c>
      <c r="E299" s="72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ht="14.25" customHeight="1">
      <c r="A300" s="49"/>
      <c r="B300" s="15">
        <v>45729.0</v>
      </c>
      <c r="C300" s="70" t="s">
        <v>391</v>
      </c>
      <c r="D300" s="71">
        <v>50000.0</v>
      </c>
      <c r="E300" s="72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ht="14.25" customHeight="1">
      <c r="A301" s="49"/>
      <c r="B301" s="15">
        <v>45729.0</v>
      </c>
      <c r="C301" s="70" t="s">
        <v>98</v>
      </c>
      <c r="D301" s="71">
        <v>90000.0</v>
      </c>
      <c r="E301" s="72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ht="14.25" customHeight="1">
      <c r="A302" s="49"/>
      <c r="B302" s="15">
        <v>45729.0</v>
      </c>
      <c r="C302" s="70" t="s">
        <v>497</v>
      </c>
      <c r="D302" s="71">
        <v>500000.0</v>
      </c>
      <c r="E302" s="72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ht="14.25" customHeight="1">
      <c r="A303" s="49"/>
      <c r="B303" s="15">
        <v>45729.0</v>
      </c>
      <c r="C303" s="70" t="s">
        <v>162</v>
      </c>
      <c r="D303" s="71">
        <v>50000.0</v>
      </c>
      <c r="E303" s="72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ht="14.25" customHeight="1">
      <c r="A304" s="49"/>
      <c r="B304" s="15">
        <v>45729.0</v>
      </c>
      <c r="C304" s="70" t="s">
        <v>404</v>
      </c>
      <c r="D304" s="71">
        <v>300000.0</v>
      </c>
      <c r="E304" s="72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ht="14.25" customHeight="1">
      <c r="A305" s="49"/>
      <c r="B305" s="15">
        <v>45729.0</v>
      </c>
      <c r="C305" s="70" t="s">
        <v>114</v>
      </c>
      <c r="D305" s="71">
        <v>500000.0</v>
      </c>
      <c r="E305" s="72"/>
      <c r="F305" s="61" t="s">
        <v>9</v>
      </c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ht="14.25" customHeight="1">
      <c r="A306" s="49"/>
      <c r="B306" s="15">
        <v>45729.0</v>
      </c>
      <c r="C306" s="70" t="s">
        <v>246</v>
      </c>
      <c r="D306" s="71">
        <v>100000.0</v>
      </c>
      <c r="E306" s="72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ht="14.25" customHeight="1">
      <c r="A307" s="49"/>
      <c r="B307" s="15">
        <v>45729.0</v>
      </c>
      <c r="C307" s="70" t="s">
        <v>376</v>
      </c>
      <c r="D307" s="71">
        <v>50000.0</v>
      </c>
      <c r="E307" s="72"/>
      <c r="F307" s="61" t="s">
        <v>9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ht="14.25" customHeight="1">
      <c r="A308" s="49"/>
      <c r="B308" s="15">
        <v>45729.0</v>
      </c>
      <c r="C308" s="70" t="s">
        <v>156</v>
      </c>
      <c r="D308" s="71">
        <v>50000.0</v>
      </c>
      <c r="E308" s="72"/>
      <c r="F308" s="61" t="s">
        <v>9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ht="14.25" customHeight="1">
      <c r="A309" s="49"/>
      <c r="B309" s="15">
        <v>45729.0</v>
      </c>
      <c r="C309" s="70" t="s">
        <v>128</v>
      </c>
      <c r="D309" s="71">
        <v>300000.0</v>
      </c>
      <c r="E309" s="72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ht="14.25" customHeight="1">
      <c r="A310" s="49"/>
      <c r="B310" s="15">
        <v>45730.0</v>
      </c>
      <c r="C310" s="70" t="s">
        <v>341</v>
      </c>
      <c r="D310" s="71">
        <v>200000.0</v>
      </c>
      <c r="E310" s="72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ht="14.25" customHeight="1">
      <c r="A311" s="49"/>
      <c r="B311" s="15">
        <v>45730.0</v>
      </c>
      <c r="C311" s="70" t="s">
        <v>391</v>
      </c>
      <c r="D311" s="71">
        <v>50000.0</v>
      </c>
      <c r="E311" s="72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ht="14.25" customHeight="1">
      <c r="A312" s="49"/>
      <c r="B312" s="15">
        <v>45730.0</v>
      </c>
      <c r="C312" s="70" t="s">
        <v>27</v>
      </c>
      <c r="D312" s="71">
        <v>25000.0</v>
      </c>
      <c r="E312" s="72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ht="14.25" customHeight="1">
      <c r="A313" s="49"/>
      <c r="B313" s="15">
        <v>45730.0</v>
      </c>
      <c r="C313" s="70" t="s">
        <v>49</v>
      </c>
      <c r="D313" s="71">
        <v>20000.0</v>
      </c>
      <c r="E313" s="72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ht="14.25" customHeight="1">
      <c r="A314" s="49"/>
      <c r="B314" s="15">
        <v>45730.0</v>
      </c>
      <c r="C314" s="70" t="s">
        <v>58</v>
      </c>
      <c r="D314" s="71">
        <v>139401.0</v>
      </c>
      <c r="E314" s="72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ht="14.25" customHeight="1">
      <c r="A315" s="49"/>
      <c r="B315" s="15">
        <v>45730.0</v>
      </c>
      <c r="C315" s="70" t="s">
        <v>45</v>
      </c>
      <c r="D315" s="71">
        <v>600000.0</v>
      </c>
      <c r="E315" s="72"/>
      <c r="F315" s="61" t="s">
        <v>46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ht="14.25" customHeight="1">
      <c r="A316" s="49"/>
      <c r="B316" s="15">
        <v>45730.0</v>
      </c>
      <c r="C316" s="70" t="s">
        <v>28</v>
      </c>
      <c r="D316" s="71">
        <v>100000.0</v>
      </c>
      <c r="E316" s="72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ht="14.25" customHeight="1">
      <c r="A317" s="49"/>
      <c r="B317" s="15">
        <v>45730.0</v>
      </c>
      <c r="C317" s="70" t="s">
        <v>340</v>
      </c>
      <c r="D317" s="71">
        <v>100000.0</v>
      </c>
      <c r="E317" s="72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ht="14.25" customHeight="1">
      <c r="A318" s="49"/>
      <c r="B318" s="15">
        <v>45730.0</v>
      </c>
      <c r="C318" s="70" t="s">
        <v>205</v>
      </c>
      <c r="D318" s="71">
        <v>2000000.0</v>
      </c>
      <c r="E318" s="72"/>
      <c r="F318" s="61" t="s">
        <v>9</v>
      </c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ht="14.25" customHeight="1">
      <c r="A319" s="49"/>
      <c r="B319" s="15">
        <v>45730.0</v>
      </c>
      <c r="C319" s="70" t="s">
        <v>170</v>
      </c>
      <c r="D319" s="71">
        <v>250000.0</v>
      </c>
      <c r="E319" s="72"/>
      <c r="F319" s="61" t="s">
        <v>9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ht="14.25" customHeight="1">
      <c r="A320" s="49"/>
      <c r="B320" s="15">
        <v>45730.0</v>
      </c>
      <c r="C320" s="70" t="s">
        <v>266</v>
      </c>
      <c r="D320" s="71">
        <v>500288.0</v>
      </c>
      <c r="E320" s="72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ht="14.25" customHeight="1">
      <c r="A321" s="49"/>
      <c r="B321" s="15">
        <v>45730.0</v>
      </c>
      <c r="C321" s="70" t="s">
        <v>198</v>
      </c>
      <c r="D321" s="71">
        <v>2500000.0</v>
      </c>
      <c r="E321" s="72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ht="14.25" customHeight="1">
      <c r="A322" s="49"/>
      <c r="B322" s="15">
        <v>45731.0</v>
      </c>
      <c r="C322" s="70" t="s">
        <v>111</v>
      </c>
      <c r="D322" s="71">
        <v>50000.0</v>
      </c>
      <c r="E322" s="72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ht="14.25" customHeight="1">
      <c r="A323" s="49"/>
      <c r="B323" s="15">
        <v>45731.0</v>
      </c>
      <c r="C323" s="70" t="s">
        <v>200</v>
      </c>
      <c r="D323" s="71">
        <v>300000.0</v>
      </c>
      <c r="E323" s="72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ht="14.25" customHeight="1">
      <c r="A324" s="49"/>
      <c r="B324" s="15">
        <v>45731.0</v>
      </c>
      <c r="C324" s="70" t="s">
        <v>391</v>
      </c>
      <c r="D324" s="71">
        <v>50000.0</v>
      </c>
      <c r="E324" s="72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ht="14.25" customHeight="1">
      <c r="A325" s="49"/>
      <c r="B325" s="15">
        <v>45731.0</v>
      </c>
      <c r="C325" s="70" t="s">
        <v>23</v>
      </c>
      <c r="D325" s="71">
        <v>100000.0</v>
      </c>
      <c r="E325" s="72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ht="14.25" customHeight="1">
      <c r="A326" s="49"/>
      <c r="B326" s="15">
        <v>45731.0</v>
      </c>
      <c r="C326" s="70" t="s">
        <v>269</v>
      </c>
      <c r="D326" s="71">
        <v>50000.0</v>
      </c>
      <c r="E326" s="72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ht="14.25" customHeight="1">
      <c r="A327" s="49"/>
      <c r="B327" s="15">
        <v>45731.0</v>
      </c>
      <c r="C327" s="70" t="s">
        <v>22</v>
      </c>
      <c r="D327" s="71">
        <v>50000.0</v>
      </c>
      <c r="E327" s="72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ht="14.25" customHeight="1">
      <c r="A328" s="49"/>
      <c r="B328" s="15">
        <v>45731.0</v>
      </c>
      <c r="C328" s="70" t="s">
        <v>498</v>
      </c>
      <c r="D328" s="71">
        <v>360000.0</v>
      </c>
      <c r="E328" s="72"/>
      <c r="F328" s="61" t="s">
        <v>9</v>
      </c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ht="14.25" customHeight="1">
      <c r="A329" s="49"/>
      <c r="B329" s="15">
        <v>45731.0</v>
      </c>
      <c r="C329" s="70" t="s">
        <v>222</v>
      </c>
      <c r="D329" s="71">
        <v>50000.0</v>
      </c>
      <c r="E329" s="72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ht="14.25" customHeight="1">
      <c r="A330" s="49"/>
      <c r="B330" s="15">
        <v>45731.0</v>
      </c>
      <c r="C330" s="70" t="s">
        <v>28</v>
      </c>
      <c r="D330" s="71">
        <v>100000.0</v>
      </c>
      <c r="E330" s="72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ht="14.25" customHeight="1">
      <c r="A331" s="49"/>
      <c r="B331" s="15">
        <v>45731.0</v>
      </c>
      <c r="C331" s="70" t="s">
        <v>127</v>
      </c>
      <c r="D331" s="71">
        <v>100000.0</v>
      </c>
      <c r="E331" s="72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ht="14.25" customHeight="1">
      <c r="A332" s="49"/>
      <c r="B332" s="15">
        <v>45731.0</v>
      </c>
      <c r="C332" s="70" t="s">
        <v>27</v>
      </c>
      <c r="D332" s="71">
        <v>123456.0</v>
      </c>
      <c r="E332" s="72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ht="14.25" customHeight="1">
      <c r="A333" s="49"/>
      <c r="B333" s="15">
        <v>45731.0</v>
      </c>
      <c r="C333" s="70" t="s">
        <v>499</v>
      </c>
      <c r="D333" s="71">
        <v>120000.0</v>
      </c>
      <c r="E333" s="72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ht="14.25" customHeight="1">
      <c r="A334" s="49"/>
      <c r="B334" s="15">
        <v>45731.0</v>
      </c>
      <c r="C334" s="70" t="s">
        <v>388</v>
      </c>
      <c r="D334" s="71">
        <v>500000.0</v>
      </c>
      <c r="E334" s="72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ht="14.25" customHeight="1">
      <c r="A335" s="49"/>
      <c r="B335" s="15">
        <v>45731.0</v>
      </c>
      <c r="C335" s="70" t="s">
        <v>138</v>
      </c>
      <c r="D335" s="71">
        <v>100000.0</v>
      </c>
      <c r="E335" s="72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ht="14.25" customHeight="1">
      <c r="A336" s="49"/>
      <c r="B336" s="15">
        <v>45731.0</v>
      </c>
      <c r="C336" s="70" t="s">
        <v>246</v>
      </c>
      <c r="D336" s="71">
        <v>100000.0</v>
      </c>
      <c r="E336" s="72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ht="14.25" customHeight="1">
      <c r="A337" s="49"/>
      <c r="B337" s="15">
        <v>45731.0</v>
      </c>
      <c r="C337" s="70" t="s">
        <v>377</v>
      </c>
      <c r="D337" s="74"/>
      <c r="E337" s="75">
        <v>1850000.0</v>
      </c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ht="14.25" customHeight="1">
      <c r="A338" s="49"/>
      <c r="B338" s="15">
        <v>45731.0</v>
      </c>
      <c r="C338" s="70" t="s">
        <v>454</v>
      </c>
      <c r="D338" s="74"/>
      <c r="E338" s="75">
        <v>1850000.0</v>
      </c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ht="14.25" customHeight="1">
      <c r="A339" s="49"/>
      <c r="B339" s="15">
        <v>45731.0</v>
      </c>
      <c r="C339" s="70" t="s">
        <v>158</v>
      </c>
      <c r="D339" s="74"/>
      <c r="E339" s="75">
        <v>1850000.0</v>
      </c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ht="14.25" customHeight="1">
      <c r="A340" s="49"/>
      <c r="B340" s="15">
        <v>45731.0</v>
      </c>
      <c r="C340" s="70" t="s">
        <v>380</v>
      </c>
      <c r="D340" s="74"/>
      <c r="E340" s="75">
        <v>1850000.0</v>
      </c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ht="14.25" customHeight="1">
      <c r="A341" s="49"/>
      <c r="B341" s="15">
        <v>45731.0</v>
      </c>
      <c r="C341" s="70" t="s">
        <v>381</v>
      </c>
      <c r="D341" s="74"/>
      <c r="E341" s="75">
        <v>1850000.0</v>
      </c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ht="14.25" customHeight="1">
      <c r="A342" s="49"/>
      <c r="B342" s="15">
        <v>45731.0</v>
      </c>
      <c r="C342" s="70" t="s">
        <v>362</v>
      </c>
      <c r="D342" s="74"/>
      <c r="E342" s="75">
        <v>1850000.0</v>
      </c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ht="14.25" customHeight="1">
      <c r="A343" s="49"/>
      <c r="B343" s="15">
        <v>45731.0</v>
      </c>
      <c r="C343" s="70" t="s">
        <v>363</v>
      </c>
      <c r="D343" s="74"/>
      <c r="E343" s="75">
        <v>1850000.0</v>
      </c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ht="14.25" customHeight="1">
      <c r="A344" s="49"/>
      <c r="B344" s="15">
        <v>45731.0</v>
      </c>
      <c r="C344" s="70" t="s">
        <v>393</v>
      </c>
      <c r="D344" s="74"/>
      <c r="E344" s="75">
        <v>1850000.0</v>
      </c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ht="14.25" customHeight="1">
      <c r="A345" s="49"/>
      <c r="B345" s="15">
        <v>45731.0</v>
      </c>
      <c r="C345" s="70" t="s">
        <v>455</v>
      </c>
      <c r="D345" s="74"/>
      <c r="E345" s="75">
        <v>1850000.0</v>
      </c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ht="14.25" customHeight="1">
      <c r="A346" s="49"/>
      <c r="B346" s="15">
        <v>45731.0</v>
      </c>
      <c r="C346" s="70" t="s">
        <v>395</v>
      </c>
      <c r="D346" s="74"/>
      <c r="E346" s="75">
        <v>1850000.0</v>
      </c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ht="14.25" customHeight="1">
      <c r="A347" s="49"/>
      <c r="B347" s="15">
        <v>45731.0</v>
      </c>
      <c r="C347" s="70" t="s">
        <v>453</v>
      </c>
      <c r="D347" s="74"/>
      <c r="E347" s="75">
        <v>1350000.0</v>
      </c>
      <c r="F347" s="61" t="s">
        <v>289</v>
      </c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ht="14.25" customHeight="1">
      <c r="A348" s="49"/>
      <c r="B348" s="15">
        <v>45731.0</v>
      </c>
      <c r="C348" s="70" t="s">
        <v>310</v>
      </c>
      <c r="D348" s="72"/>
      <c r="E348" s="71">
        <v>150000.0</v>
      </c>
      <c r="F348" s="61" t="s">
        <v>289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ht="14.25" customHeight="1">
      <c r="A349" s="49"/>
      <c r="B349" s="15">
        <v>45732.0</v>
      </c>
      <c r="C349" s="70" t="s">
        <v>28</v>
      </c>
      <c r="D349" s="71">
        <v>100000.0</v>
      </c>
      <c r="E349" s="72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ht="14.25" customHeight="1">
      <c r="A350" s="49"/>
      <c r="B350" s="15">
        <v>45732.0</v>
      </c>
      <c r="C350" s="70" t="s">
        <v>391</v>
      </c>
      <c r="D350" s="75">
        <v>50000.0</v>
      </c>
      <c r="E350" s="74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ht="14.25" customHeight="1">
      <c r="A351" s="49"/>
      <c r="B351" s="15">
        <v>45732.0</v>
      </c>
      <c r="C351" s="70" t="s">
        <v>34</v>
      </c>
      <c r="D351" s="75">
        <v>500000.0</v>
      </c>
      <c r="E351" s="74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ht="14.25" customHeight="1">
      <c r="A352" s="49"/>
      <c r="B352" s="15">
        <v>45732.0</v>
      </c>
      <c r="C352" s="70" t="s">
        <v>92</v>
      </c>
      <c r="D352" s="75">
        <v>100000.0</v>
      </c>
      <c r="E352" s="74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ht="14.25" customHeight="1">
      <c r="A353" s="49"/>
      <c r="B353" s="15">
        <v>45732.0</v>
      </c>
      <c r="C353" s="70" t="s">
        <v>94</v>
      </c>
      <c r="D353" s="75">
        <v>25000.0</v>
      </c>
      <c r="E353" s="74"/>
      <c r="F353" s="61" t="s">
        <v>9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ht="14.25" customHeight="1">
      <c r="A354" s="49"/>
      <c r="B354" s="15">
        <v>45732.0</v>
      </c>
      <c r="C354" s="70" t="s">
        <v>464</v>
      </c>
      <c r="D354" s="75">
        <v>100000.0</v>
      </c>
      <c r="E354" s="74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ht="14.25" customHeight="1">
      <c r="A355" s="49"/>
      <c r="B355" s="15">
        <v>45732.0</v>
      </c>
      <c r="C355" s="70" t="s">
        <v>27</v>
      </c>
      <c r="D355" s="71">
        <v>50000.0</v>
      </c>
      <c r="E355" s="72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ht="14.25" customHeight="1">
      <c r="A356" s="49"/>
      <c r="B356" s="15">
        <v>45732.0</v>
      </c>
      <c r="C356" s="70" t="s">
        <v>100</v>
      </c>
      <c r="D356" s="71">
        <v>250000.0</v>
      </c>
      <c r="E356" s="72"/>
      <c r="F356" s="61" t="s">
        <v>9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ht="14.25" customHeight="1">
      <c r="A357" s="49"/>
      <c r="B357" s="15">
        <v>45732.0</v>
      </c>
      <c r="C357" s="70" t="s">
        <v>460</v>
      </c>
      <c r="D357" s="71">
        <v>500000.0</v>
      </c>
      <c r="E357" s="72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ht="14.25" customHeight="1">
      <c r="A358" s="49"/>
      <c r="B358" s="15">
        <v>45732.0</v>
      </c>
      <c r="C358" s="70" t="s">
        <v>255</v>
      </c>
      <c r="D358" s="71">
        <v>10000.0</v>
      </c>
      <c r="E358" s="72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ht="14.25" customHeight="1">
      <c r="A359" s="49"/>
      <c r="B359" s="15">
        <v>45732.0</v>
      </c>
      <c r="C359" s="70" t="s">
        <v>97</v>
      </c>
      <c r="D359" s="71">
        <v>1500000.0</v>
      </c>
      <c r="E359" s="72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ht="14.25" customHeight="1">
      <c r="A360" s="49"/>
      <c r="B360" s="15">
        <v>45732.0</v>
      </c>
      <c r="C360" s="70" t="s">
        <v>225</v>
      </c>
      <c r="D360" s="71">
        <v>50000.0</v>
      </c>
      <c r="E360" s="72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ht="14.25" customHeight="1">
      <c r="A361" s="49"/>
      <c r="B361" s="15">
        <v>45732.0</v>
      </c>
      <c r="C361" s="70" t="s">
        <v>458</v>
      </c>
      <c r="D361" s="71">
        <v>100000.0</v>
      </c>
      <c r="E361" s="72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ht="14.25" customHeight="1">
      <c r="A362" s="49"/>
      <c r="B362" s="15">
        <v>45732.0</v>
      </c>
      <c r="C362" s="70" t="s">
        <v>451</v>
      </c>
      <c r="D362" s="71">
        <v>1000000.0</v>
      </c>
      <c r="E362" s="72"/>
      <c r="F362" s="61" t="s">
        <v>9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ht="14.25" customHeight="1">
      <c r="A363" s="49"/>
      <c r="B363" s="15">
        <v>45732.0</v>
      </c>
      <c r="C363" s="70" t="s">
        <v>213</v>
      </c>
      <c r="D363" s="71">
        <v>100000.0</v>
      </c>
      <c r="E363" s="72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ht="14.25" customHeight="1">
      <c r="A364" s="49"/>
      <c r="B364" s="15">
        <v>45732.0</v>
      </c>
      <c r="C364" s="70" t="s">
        <v>376</v>
      </c>
      <c r="D364" s="71">
        <v>50000.0</v>
      </c>
      <c r="E364" s="72"/>
      <c r="F364" s="61" t="s">
        <v>9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ht="14.25" customHeight="1">
      <c r="A365" s="49"/>
      <c r="B365" s="15">
        <v>45732.0</v>
      </c>
      <c r="C365" s="70" t="s">
        <v>64</v>
      </c>
      <c r="D365" s="71">
        <v>50000.0</v>
      </c>
      <c r="E365" s="72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ht="14.25" customHeight="1">
      <c r="A366" s="49"/>
      <c r="B366" s="15">
        <v>45732.0</v>
      </c>
      <c r="C366" s="70" t="s">
        <v>360</v>
      </c>
      <c r="D366" s="71">
        <v>2000000.0</v>
      </c>
      <c r="E366" s="72"/>
      <c r="F366" s="61" t="s">
        <v>60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ht="14.25" customHeight="1">
      <c r="A367" s="49"/>
      <c r="B367" s="15">
        <v>45733.0</v>
      </c>
      <c r="C367" s="70" t="s">
        <v>209</v>
      </c>
      <c r="D367" s="71">
        <v>50000.0</v>
      </c>
      <c r="E367" s="72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ht="14.25" customHeight="1">
      <c r="A368" s="49"/>
      <c r="B368" s="15">
        <v>45733.0</v>
      </c>
      <c r="C368" s="70" t="s">
        <v>233</v>
      </c>
      <c r="D368" s="71">
        <v>500000.0</v>
      </c>
      <c r="E368" s="72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ht="14.25" customHeight="1">
      <c r="A369" s="49"/>
      <c r="B369" s="15">
        <v>45733.0</v>
      </c>
      <c r="C369" s="70" t="s">
        <v>49</v>
      </c>
      <c r="D369" s="71">
        <v>20000.0</v>
      </c>
      <c r="E369" s="72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ht="14.25" customHeight="1">
      <c r="A370" s="49"/>
      <c r="B370" s="15">
        <v>45733.0</v>
      </c>
      <c r="C370" s="70" t="s">
        <v>210</v>
      </c>
      <c r="D370" s="71">
        <v>300000.0</v>
      </c>
      <c r="E370" s="72"/>
      <c r="F370" s="61" t="s">
        <v>9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ht="14.25" customHeight="1">
      <c r="A371" s="49"/>
      <c r="B371" s="15">
        <v>45733.0</v>
      </c>
      <c r="C371" s="70" t="s">
        <v>249</v>
      </c>
      <c r="D371" s="71">
        <v>500000.0</v>
      </c>
      <c r="E371" s="72"/>
      <c r="F371" s="61" t="s">
        <v>9</v>
      </c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ht="14.25" customHeight="1">
      <c r="A372" s="49"/>
      <c r="B372" s="15">
        <v>45733.0</v>
      </c>
      <c r="C372" s="70" t="s">
        <v>27</v>
      </c>
      <c r="D372" s="71">
        <v>25000.0</v>
      </c>
      <c r="E372" s="72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ht="14.25" customHeight="1">
      <c r="A373" s="49"/>
      <c r="B373" s="15">
        <v>45733.0</v>
      </c>
      <c r="C373" s="70" t="s">
        <v>391</v>
      </c>
      <c r="D373" s="71">
        <v>50000.0</v>
      </c>
      <c r="E373" s="72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ht="14.25" customHeight="1">
      <c r="A374" s="49"/>
      <c r="B374" s="15">
        <v>45733.0</v>
      </c>
      <c r="C374" s="70" t="s">
        <v>28</v>
      </c>
      <c r="D374" s="71">
        <v>100000.0</v>
      </c>
      <c r="E374" s="72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ht="14.25" customHeight="1">
      <c r="A375" s="49"/>
      <c r="B375" s="15">
        <v>45733.0</v>
      </c>
      <c r="C375" s="70" t="s">
        <v>500</v>
      </c>
      <c r="D375" s="71">
        <v>5000.0</v>
      </c>
      <c r="E375" s="72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ht="14.25" customHeight="1">
      <c r="A376" s="49"/>
      <c r="B376" s="15">
        <v>45733.0</v>
      </c>
      <c r="C376" s="70" t="s">
        <v>162</v>
      </c>
      <c r="D376" s="71">
        <v>50000.0</v>
      </c>
      <c r="E376" s="72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ht="14.25" customHeight="1">
      <c r="A377" s="49"/>
      <c r="B377" s="15">
        <v>45733.0</v>
      </c>
      <c r="C377" s="70" t="s">
        <v>255</v>
      </c>
      <c r="D377" s="71">
        <v>10000.0</v>
      </c>
      <c r="E377" s="72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ht="14.25" customHeight="1">
      <c r="A378" s="49"/>
      <c r="B378" s="15">
        <v>45733.0</v>
      </c>
      <c r="C378" s="70" t="s">
        <v>428</v>
      </c>
      <c r="D378" s="71">
        <v>100000.0</v>
      </c>
      <c r="E378" s="72"/>
      <c r="F378" s="72"/>
      <c r="G378" s="50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ht="14.25" customHeight="1">
      <c r="A379" s="49"/>
      <c r="B379" s="15">
        <v>45733.0</v>
      </c>
      <c r="C379" s="70" t="s">
        <v>273</v>
      </c>
      <c r="D379" s="71">
        <v>1000000.0</v>
      </c>
      <c r="E379" s="72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ht="14.25" customHeight="1">
      <c r="A380" s="49"/>
      <c r="B380" s="15">
        <v>45733.0</v>
      </c>
      <c r="C380" s="70" t="s">
        <v>346</v>
      </c>
      <c r="D380" s="71">
        <v>50000.0</v>
      </c>
      <c r="E380" s="72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ht="14.25" customHeight="1">
      <c r="A381" s="49"/>
      <c r="B381" s="15">
        <v>45733.0</v>
      </c>
      <c r="C381" s="70" t="s">
        <v>353</v>
      </c>
      <c r="D381" s="71">
        <v>50000.0</v>
      </c>
      <c r="E381" s="72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ht="14.25" customHeight="1">
      <c r="A382" s="49"/>
      <c r="B382" s="15">
        <v>45733.0</v>
      </c>
      <c r="C382" s="70" t="s">
        <v>212</v>
      </c>
      <c r="D382" s="71">
        <v>300000.0</v>
      </c>
      <c r="E382" s="72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ht="14.25" customHeight="1">
      <c r="A383" s="49"/>
      <c r="B383" s="15">
        <v>45734.0</v>
      </c>
      <c r="C383" s="70" t="s">
        <v>268</v>
      </c>
      <c r="D383" s="71">
        <v>50000.0</v>
      </c>
      <c r="E383" s="72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ht="14.25" customHeight="1">
      <c r="A384" s="49"/>
      <c r="B384" s="15">
        <v>45734.0</v>
      </c>
      <c r="C384" s="70" t="s">
        <v>211</v>
      </c>
      <c r="D384" s="71">
        <v>3000000.0</v>
      </c>
      <c r="E384" s="72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ht="14.25" customHeight="1">
      <c r="A385" s="49"/>
      <c r="B385" s="15">
        <v>45734.0</v>
      </c>
      <c r="C385" s="70" t="s">
        <v>391</v>
      </c>
      <c r="D385" s="71">
        <v>50000.0</v>
      </c>
      <c r="E385" s="72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ht="14.25" customHeight="1">
      <c r="A386" s="49"/>
      <c r="B386" s="15">
        <v>45734.0</v>
      </c>
      <c r="C386" s="70" t="s">
        <v>49</v>
      </c>
      <c r="D386" s="71">
        <v>40000.0</v>
      </c>
      <c r="E386" s="72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ht="14.25" customHeight="1">
      <c r="A387" s="49"/>
      <c r="B387" s="15">
        <v>45734.0</v>
      </c>
      <c r="C387" s="70" t="s">
        <v>246</v>
      </c>
      <c r="D387" s="71">
        <v>100000.0</v>
      </c>
      <c r="E387" s="72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ht="14.25" customHeight="1">
      <c r="A388" s="49"/>
      <c r="B388" s="15">
        <v>45734.0</v>
      </c>
      <c r="C388" s="70" t="s">
        <v>61</v>
      </c>
      <c r="D388" s="71">
        <v>500000.0</v>
      </c>
      <c r="E388" s="72"/>
      <c r="F388" s="61" t="s">
        <v>9</v>
      </c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ht="14.25" customHeight="1">
      <c r="A389" s="49"/>
      <c r="B389" s="15">
        <v>45734.0</v>
      </c>
      <c r="C389" s="70" t="s">
        <v>27</v>
      </c>
      <c r="D389" s="71">
        <v>25000.0</v>
      </c>
      <c r="E389" s="72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ht="14.25" customHeight="1">
      <c r="A390" s="49"/>
      <c r="B390" s="15">
        <v>45734.0</v>
      </c>
      <c r="C390" s="70" t="s">
        <v>47</v>
      </c>
      <c r="D390" s="71">
        <v>300000.0</v>
      </c>
      <c r="E390" s="72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ht="14.25" customHeight="1">
      <c r="A391" s="49"/>
      <c r="B391" s="15">
        <v>45734.0</v>
      </c>
      <c r="C391" s="70" t="s">
        <v>423</v>
      </c>
      <c r="D391" s="71">
        <v>2000000.0</v>
      </c>
      <c r="E391" s="72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ht="14.25" customHeight="1">
      <c r="A392" s="49"/>
      <c r="B392" s="15">
        <v>45734.0</v>
      </c>
      <c r="C392" s="70" t="s">
        <v>344</v>
      </c>
      <c r="D392" s="71">
        <v>100000.0</v>
      </c>
      <c r="E392" s="72"/>
      <c r="F392" s="61" t="s">
        <v>9</v>
      </c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ht="14.25" customHeight="1">
      <c r="A393" s="49"/>
      <c r="B393" s="15">
        <v>45734.0</v>
      </c>
      <c r="C393" s="70" t="s">
        <v>150</v>
      </c>
      <c r="D393" s="71">
        <v>200000.0</v>
      </c>
      <c r="E393" s="72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ht="14.25" customHeight="1">
      <c r="A394" s="49"/>
      <c r="B394" s="15">
        <v>45734.0</v>
      </c>
      <c r="C394" s="70" t="s">
        <v>28</v>
      </c>
      <c r="D394" s="71">
        <v>100000.0</v>
      </c>
      <c r="E394" s="72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ht="14.25" customHeight="1">
      <c r="A395" s="49"/>
      <c r="B395" s="15">
        <v>45734.0</v>
      </c>
      <c r="C395" s="70" t="s">
        <v>15</v>
      </c>
      <c r="D395" s="71">
        <v>100000.0</v>
      </c>
      <c r="E395" s="72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ht="14.25" customHeight="1">
      <c r="A396" s="49"/>
      <c r="B396" s="15">
        <v>45734.0</v>
      </c>
      <c r="C396" s="70" t="s">
        <v>329</v>
      </c>
      <c r="D396" s="71">
        <v>20000.0</v>
      </c>
      <c r="E396" s="72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ht="14.25" customHeight="1">
      <c r="A397" s="49"/>
      <c r="B397" s="15">
        <v>45734.0</v>
      </c>
      <c r="C397" s="70" t="s">
        <v>180</v>
      </c>
      <c r="D397" s="71">
        <v>400000.0</v>
      </c>
      <c r="E397" s="72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ht="14.25" customHeight="1">
      <c r="A398" s="49"/>
      <c r="B398" s="15">
        <v>45735.0</v>
      </c>
      <c r="C398" s="70" t="s">
        <v>89</v>
      </c>
      <c r="D398" s="71">
        <v>250000.0</v>
      </c>
      <c r="E398" s="72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ht="14.25" customHeight="1">
      <c r="A399" s="49"/>
      <c r="B399" s="15">
        <v>45735.0</v>
      </c>
      <c r="C399" s="70" t="s">
        <v>28</v>
      </c>
      <c r="D399" s="71">
        <v>100000.0</v>
      </c>
      <c r="E399" s="72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ht="14.25" customHeight="1">
      <c r="A400" s="49"/>
      <c r="B400" s="15">
        <v>45735.0</v>
      </c>
      <c r="C400" s="70" t="s">
        <v>391</v>
      </c>
      <c r="D400" s="71">
        <v>50000.0</v>
      </c>
      <c r="E400" s="72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ht="14.25" customHeight="1">
      <c r="A401" s="49"/>
      <c r="B401" s="15">
        <v>45735.0</v>
      </c>
      <c r="C401" s="70" t="s">
        <v>255</v>
      </c>
      <c r="D401" s="71">
        <v>10000.0</v>
      </c>
      <c r="E401" s="72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ht="14.25" customHeight="1">
      <c r="A402" s="49"/>
      <c r="B402" s="15">
        <v>45735.0</v>
      </c>
      <c r="C402" s="70" t="s">
        <v>57</v>
      </c>
      <c r="D402" s="71">
        <v>200000.0</v>
      </c>
      <c r="E402" s="72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ht="14.25" customHeight="1">
      <c r="A403" s="49"/>
      <c r="B403" s="15">
        <v>45735.0</v>
      </c>
      <c r="C403" s="70" t="s">
        <v>413</v>
      </c>
      <c r="D403" s="71">
        <v>100000.0</v>
      </c>
      <c r="E403" s="72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ht="14.25" customHeight="1">
      <c r="A404" s="49"/>
      <c r="B404" s="15">
        <v>45735.0</v>
      </c>
      <c r="C404" s="70" t="s">
        <v>501</v>
      </c>
      <c r="D404" s="71">
        <v>500000.0</v>
      </c>
      <c r="E404" s="72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ht="14.25" customHeight="1">
      <c r="A405" s="49"/>
      <c r="B405" s="15">
        <v>45735.0</v>
      </c>
      <c r="C405" s="70" t="s">
        <v>15</v>
      </c>
      <c r="D405" s="71">
        <v>150000.0</v>
      </c>
      <c r="E405" s="72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ht="14.25" customHeight="1">
      <c r="A406" s="49"/>
      <c r="B406" s="15">
        <v>45735.0</v>
      </c>
      <c r="C406" s="70" t="s">
        <v>502</v>
      </c>
      <c r="D406" s="74"/>
      <c r="E406" s="75">
        <v>1.5E7</v>
      </c>
      <c r="F406" s="61" t="s">
        <v>503</v>
      </c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ht="14.25" customHeight="1">
      <c r="A407" s="49"/>
      <c r="B407" s="15">
        <v>45735.0</v>
      </c>
      <c r="C407" s="70" t="s">
        <v>504</v>
      </c>
      <c r="D407" s="74"/>
      <c r="E407" s="75">
        <v>1.5186021E7</v>
      </c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ht="14.25" customHeight="1">
      <c r="A408" s="49"/>
      <c r="B408" s="15">
        <v>45735.0</v>
      </c>
      <c r="C408" s="70" t="s">
        <v>10</v>
      </c>
      <c r="D408" s="71">
        <v>50000.0</v>
      </c>
      <c r="E408" s="75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ht="14.25" customHeight="1">
      <c r="A409" s="49"/>
      <c r="B409" s="15">
        <v>45735.0</v>
      </c>
      <c r="C409" s="70" t="s">
        <v>505</v>
      </c>
      <c r="D409" s="71">
        <v>1000000.0</v>
      </c>
      <c r="E409" s="72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ht="14.25" customHeight="1">
      <c r="A410" s="49"/>
      <c r="B410" s="15">
        <v>45735.0</v>
      </c>
      <c r="C410" s="70" t="s">
        <v>408</v>
      </c>
      <c r="D410" s="71">
        <v>50000.0</v>
      </c>
      <c r="E410" s="72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ht="14.25" customHeight="1">
      <c r="A411" s="49"/>
      <c r="B411" s="15">
        <v>45736.0</v>
      </c>
      <c r="C411" s="70" t="s">
        <v>114</v>
      </c>
      <c r="D411" s="71">
        <v>100000.0</v>
      </c>
      <c r="E411" s="72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ht="14.25" customHeight="1">
      <c r="A412" s="49"/>
      <c r="B412" s="15">
        <v>45736.0</v>
      </c>
      <c r="C412" s="70" t="s">
        <v>506</v>
      </c>
      <c r="D412" s="71">
        <v>1000000.0</v>
      </c>
      <c r="E412" s="72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ht="14.25" customHeight="1">
      <c r="A413" s="49"/>
      <c r="B413" s="15">
        <v>45736.0</v>
      </c>
      <c r="C413" s="70" t="s">
        <v>49</v>
      </c>
      <c r="D413" s="71">
        <v>40000.0</v>
      </c>
      <c r="E413" s="72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ht="14.25" customHeight="1">
      <c r="A414" s="49"/>
      <c r="B414" s="15">
        <v>45736.0</v>
      </c>
      <c r="C414" s="70" t="s">
        <v>28</v>
      </c>
      <c r="D414" s="71">
        <v>100000.0</v>
      </c>
      <c r="E414" s="72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ht="14.25" customHeight="1">
      <c r="A415" s="49"/>
      <c r="B415" s="15">
        <v>45736.0</v>
      </c>
      <c r="C415" s="70" t="s">
        <v>391</v>
      </c>
      <c r="D415" s="71">
        <v>50000.0</v>
      </c>
      <c r="E415" s="72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ht="14.25" customHeight="1">
      <c r="A416" s="49"/>
      <c r="B416" s="15">
        <v>45736.0</v>
      </c>
      <c r="C416" s="70" t="s">
        <v>399</v>
      </c>
      <c r="D416" s="71">
        <v>300000.0</v>
      </c>
      <c r="E416" s="72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ht="14.25" customHeight="1">
      <c r="A417" s="49"/>
      <c r="B417" s="15">
        <v>45736.0</v>
      </c>
      <c r="C417" s="70" t="s">
        <v>187</v>
      </c>
      <c r="D417" s="71">
        <v>2000000.0</v>
      </c>
      <c r="E417" s="72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ht="14.25" customHeight="1">
      <c r="A418" s="49"/>
      <c r="B418" s="15">
        <v>45736.0</v>
      </c>
      <c r="C418" s="70" t="s">
        <v>253</v>
      </c>
      <c r="D418" s="71">
        <v>1.2E7</v>
      </c>
      <c r="E418" s="72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ht="14.25" customHeight="1">
      <c r="A419" s="49"/>
      <c r="B419" s="15">
        <v>45736.0</v>
      </c>
      <c r="C419" s="70" t="s">
        <v>27</v>
      </c>
      <c r="D419" s="75">
        <v>25000.0</v>
      </c>
      <c r="E419" s="74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ht="14.25" customHeight="1">
      <c r="A420" s="49"/>
      <c r="B420" s="15">
        <v>45736.0</v>
      </c>
      <c r="C420" s="70" t="s">
        <v>507</v>
      </c>
      <c r="D420" s="75">
        <v>37777.0</v>
      </c>
      <c r="E420" s="74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ht="14.25" customHeight="1">
      <c r="A421" s="49"/>
      <c r="B421" s="15">
        <v>45736.0</v>
      </c>
      <c r="C421" s="70" t="s">
        <v>162</v>
      </c>
      <c r="D421" s="75">
        <v>50000.0</v>
      </c>
      <c r="E421" s="74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ht="14.25" customHeight="1">
      <c r="A422" s="49"/>
      <c r="B422" s="15">
        <v>45736.0</v>
      </c>
      <c r="C422" s="70" t="s">
        <v>266</v>
      </c>
      <c r="D422" s="75">
        <v>1000000.0</v>
      </c>
      <c r="E422" s="74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ht="14.25" customHeight="1">
      <c r="A423" s="49"/>
      <c r="B423" s="15">
        <v>45736.0</v>
      </c>
      <c r="C423" s="70" t="s">
        <v>172</v>
      </c>
      <c r="D423" s="75">
        <v>500000.0</v>
      </c>
      <c r="E423" s="74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ht="14.25" customHeight="1">
      <c r="A424" s="49"/>
      <c r="B424" s="15">
        <v>45737.0</v>
      </c>
      <c r="C424" s="70" t="s">
        <v>45</v>
      </c>
      <c r="D424" s="75">
        <v>600000.0</v>
      </c>
      <c r="E424" s="74"/>
      <c r="F424" s="61" t="s">
        <v>46</v>
      </c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ht="14.25" customHeight="1">
      <c r="A425" s="49"/>
      <c r="B425" s="15">
        <v>45737.0</v>
      </c>
      <c r="C425" s="70" t="s">
        <v>49</v>
      </c>
      <c r="D425" s="75">
        <v>40000.0</v>
      </c>
      <c r="E425" s="74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ht="14.25" customHeight="1">
      <c r="A426" s="49"/>
      <c r="B426" s="15">
        <v>45737.0</v>
      </c>
      <c r="C426" s="70" t="s">
        <v>58</v>
      </c>
      <c r="D426" s="75">
        <v>140000.0</v>
      </c>
      <c r="E426" s="74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ht="14.25" customHeight="1">
      <c r="A427" s="49"/>
      <c r="B427" s="15">
        <v>45737.0</v>
      </c>
      <c r="C427" s="70" t="s">
        <v>27</v>
      </c>
      <c r="D427" s="75">
        <v>25000.0</v>
      </c>
      <c r="E427" s="74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ht="14.25" customHeight="1">
      <c r="A428" s="49"/>
      <c r="B428" s="15">
        <v>45737.0</v>
      </c>
      <c r="C428" s="70" t="s">
        <v>391</v>
      </c>
      <c r="D428" s="75">
        <v>50000.0</v>
      </c>
      <c r="E428" s="74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ht="14.25" customHeight="1">
      <c r="A429" s="49"/>
      <c r="B429" s="15">
        <v>45737.0</v>
      </c>
      <c r="C429" s="70" t="s">
        <v>255</v>
      </c>
      <c r="D429" s="71">
        <v>10000.0</v>
      </c>
      <c r="E429" s="72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ht="14.25" customHeight="1">
      <c r="A430" s="49"/>
      <c r="B430" s="15">
        <v>45737.0</v>
      </c>
      <c r="C430" s="70" t="s">
        <v>25</v>
      </c>
      <c r="D430" s="71">
        <v>20000.0</v>
      </c>
      <c r="E430" s="72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ht="14.25" customHeight="1">
      <c r="A431" s="49"/>
      <c r="B431" s="15">
        <v>45737.0</v>
      </c>
      <c r="C431" s="70" t="s">
        <v>340</v>
      </c>
      <c r="D431" s="71">
        <v>100000.0</v>
      </c>
      <c r="E431" s="72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ht="14.25" customHeight="1">
      <c r="A432" s="49"/>
      <c r="B432" s="15">
        <v>45737.0</v>
      </c>
      <c r="C432" s="70" t="s">
        <v>115</v>
      </c>
      <c r="D432" s="71">
        <v>100000.0</v>
      </c>
      <c r="E432" s="72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ht="14.25" customHeight="1">
      <c r="A433" s="49"/>
      <c r="B433" s="15">
        <v>45737.0</v>
      </c>
      <c r="C433" s="70" t="s">
        <v>28</v>
      </c>
      <c r="D433" s="71">
        <v>100000.0</v>
      </c>
      <c r="E433" s="72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ht="14.25" customHeight="1">
      <c r="A434" s="49"/>
      <c r="B434" s="15">
        <v>45738.0</v>
      </c>
      <c r="C434" s="70" t="s">
        <v>27</v>
      </c>
      <c r="D434" s="71">
        <v>25000.0</v>
      </c>
      <c r="E434" s="72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ht="14.25" customHeight="1">
      <c r="A435" s="49"/>
      <c r="B435" s="15">
        <v>45738.0</v>
      </c>
      <c r="C435" s="70" t="s">
        <v>391</v>
      </c>
      <c r="D435" s="71">
        <v>50000.0</v>
      </c>
      <c r="E435" s="72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ht="14.25" customHeight="1">
      <c r="A436" s="49"/>
      <c r="B436" s="15">
        <v>45738.0</v>
      </c>
      <c r="C436" s="70" t="s">
        <v>508</v>
      </c>
      <c r="D436" s="71">
        <v>100000.0</v>
      </c>
      <c r="E436" s="72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ht="14.25" customHeight="1">
      <c r="A437" s="49"/>
      <c r="B437" s="15">
        <v>45738.0</v>
      </c>
      <c r="C437" s="70" t="s">
        <v>28</v>
      </c>
      <c r="D437" s="71">
        <v>100000.0</v>
      </c>
      <c r="E437" s="72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ht="14.25" customHeight="1">
      <c r="A438" s="49"/>
      <c r="B438" s="15">
        <v>45738.0</v>
      </c>
      <c r="C438" s="70" t="s">
        <v>255</v>
      </c>
      <c r="D438" s="71">
        <v>10000.0</v>
      </c>
      <c r="E438" s="72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ht="14.25" customHeight="1">
      <c r="A439" s="49"/>
      <c r="B439" s="15">
        <v>45738.0</v>
      </c>
      <c r="C439" s="70" t="s">
        <v>500</v>
      </c>
      <c r="D439" s="71">
        <v>5000.0</v>
      </c>
      <c r="E439" s="72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ht="14.25" customHeight="1">
      <c r="A440" s="49"/>
      <c r="B440" s="15">
        <v>45738.0</v>
      </c>
      <c r="C440" s="70" t="s">
        <v>284</v>
      </c>
      <c r="D440" s="71">
        <v>10000.0</v>
      </c>
      <c r="E440" s="72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ht="14.25" customHeight="1">
      <c r="A441" s="49"/>
      <c r="B441" s="15">
        <v>45738.0</v>
      </c>
      <c r="C441" s="70" t="s">
        <v>377</v>
      </c>
      <c r="D441" s="74"/>
      <c r="E441" s="75">
        <v>1850000.0</v>
      </c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ht="14.25" customHeight="1">
      <c r="A442" s="49"/>
      <c r="B442" s="15">
        <v>45738.0</v>
      </c>
      <c r="C442" s="70" t="s">
        <v>454</v>
      </c>
      <c r="D442" s="74"/>
      <c r="E442" s="75">
        <v>1850000.0</v>
      </c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ht="14.25" customHeight="1">
      <c r="A443" s="49"/>
      <c r="B443" s="15">
        <v>45738.0</v>
      </c>
      <c r="C443" s="70" t="s">
        <v>158</v>
      </c>
      <c r="D443" s="74"/>
      <c r="E443" s="75">
        <v>1850000.0</v>
      </c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ht="14.25" customHeight="1">
      <c r="A444" s="49"/>
      <c r="B444" s="15">
        <v>45738.0</v>
      </c>
      <c r="C444" s="70" t="s">
        <v>380</v>
      </c>
      <c r="D444" s="74"/>
      <c r="E444" s="75">
        <v>1850000.0</v>
      </c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ht="14.25" customHeight="1">
      <c r="A445" s="49"/>
      <c r="B445" s="15">
        <v>45738.0</v>
      </c>
      <c r="C445" s="70" t="s">
        <v>381</v>
      </c>
      <c r="D445" s="74"/>
      <c r="E445" s="75">
        <v>1850000.0</v>
      </c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ht="14.25" customHeight="1">
      <c r="A446" s="49"/>
      <c r="B446" s="15">
        <v>45738.0</v>
      </c>
      <c r="C446" s="70" t="s">
        <v>362</v>
      </c>
      <c r="D446" s="74"/>
      <c r="E446" s="75">
        <v>1850000.0</v>
      </c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ht="14.25" customHeight="1">
      <c r="A447" s="49"/>
      <c r="B447" s="15">
        <v>45738.0</v>
      </c>
      <c r="C447" s="70" t="s">
        <v>363</v>
      </c>
      <c r="D447" s="74"/>
      <c r="E447" s="75">
        <v>1850000.0</v>
      </c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ht="14.25" customHeight="1">
      <c r="A448" s="49"/>
      <c r="B448" s="15">
        <v>45738.0</v>
      </c>
      <c r="C448" s="70" t="s">
        <v>364</v>
      </c>
      <c r="D448" s="74"/>
      <c r="E448" s="75">
        <v>1850000.0</v>
      </c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ht="14.25" customHeight="1">
      <c r="A449" s="49"/>
      <c r="B449" s="15">
        <v>45738.0</v>
      </c>
      <c r="C449" s="70" t="s">
        <v>365</v>
      </c>
      <c r="D449" s="74"/>
      <c r="E449" s="75">
        <v>1850000.0</v>
      </c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ht="14.25" customHeight="1">
      <c r="A450" s="49"/>
      <c r="B450" s="15">
        <v>45738.0</v>
      </c>
      <c r="C450" s="70" t="s">
        <v>455</v>
      </c>
      <c r="D450" s="74"/>
      <c r="E450" s="75">
        <v>1850000.0</v>
      </c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ht="14.25" customHeight="1">
      <c r="A451" s="49"/>
      <c r="B451" s="15">
        <v>45738.0</v>
      </c>
      <c r="C451" s="70" t="s">
        <v>395</v>
      </c>
      <c r="D451" s="74"/>
      <c r="E451" s="75">
        <v>1850000.0</v>
      </c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ht="14.25" customHeight="1">
      <c r="A452" s="49"/>
      <c r="B452" s="15">
        <v>45738.0</v>
      </c>
      <c r="C452" s="70" t="s">
        <v>453</v>
      </c>
      <c r="D452" s="74"/>
      <c r="E452" s="75">
        <v>1350000.0</v>
      </c>
      <c r="F452" s="61" t="s">
        <v>289</v>
      </c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ht="14.25" customHeight="1">
      <c r="A453" s="49"/>
      <c r="B453" s="15">
        <v>45738.0</v>
      </c>
      <c r="C453" s="70" t="s">
        <v>310</v>
      </c>
      <c r="D453" s="74"/>
      <c r="E453" s="75">
        <v>150000.0</v>
      </c>
      <c r="F453" s="61" t="s">
        <v>289</v>
      </c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ht="14.25" customHeight="1">
      <c r="A454" s="49"/>
      <c r="B454" s="15">
        <v>45738.0</v>
      </c>
      <c r="C454" s="70" t="s">
        <v>509</v>
      </c>
      <c r="D454" s="71">
        <v>450000.0</v>
      </c>
      <c r="E454" s="72"/>
      <c r="F454" s="76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ht="14.25" customHeight="1">
      <c r="A455" s="49"/>
      <c r="B455" s="15">
        <v>45738.0</v>
      </c>
      <c r="C455" s="70" t="s">
        <v>396</v>
      </c>
      <c r="D455" s="71">
        <v>100000.0</v>
      </c>
      <c r="E455" s="72"/>
      <c r="F455" s="61" t="s">
        <v>9</v>
      </c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ht="14.25" customHeight="1">
      <c r="A456" s="49"/>
      <c r="B456" s="15">
        <v>45739.0</v>
      </c>
      <c r="C456" s="70" t="s">
        <v>444</v>
      </c>
      <c r="D456" s="71">
        <v>50000.0</v>
      </c>
      <c r="E456" s="72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ht="14.25" customHeight="1">
      <c r="A457" s="49"/>
      <c r="B457" s="15">
        <v>45739.0</v>
      </c>
      <c r="C457" s="70" t="s">
        <v>421</v>
      </c>
      <c r="D457" s="71">
        <v>50000.0</v>
      </c>
      <c r="E457" s="72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ht="14.25" customHeight="1">
      <c r="A458" s="49"/>
      <c r="B458" s="15">
        <v>45739.0</v>
      </c>
      <c r="C458" s="70" t="s">
        <v>391</v>
      </c>
      <c r="D458" s="71">
        <v>50000.0</v>
      </c>
      <c r="E458" s="72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ht="14.25" customHeight="1">
      <c r="A459" s="49"/>
      <c r="B459" s="15">
        <v>45739.0</v>
      </c>
      <c r="C459" s="70" t="s">
        <v>444</v>
      </c>
      <c r="D459" s="71">
        <v>50000.0</v>
      </c>
      <c r="E459" s="72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ht="14.25" customHeight="1">
      <c r="A460" s="49"/>
      <c r="B460" s="15">
        <v>45739.0</v>
      </c>
      <c r="C460" s="70" t="s">
        <v>94</v>
      </c>
      <c r="D460" s="71">
        <v>25000.0</v>
      </c>
      <c r="E460" s="72"/>
      <c r="F460" s="61" t="s">
        <v>9</v>
      </c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ht="14.25" customHeight="1">
      <c r="A461" s="49"/>
      <c r="B461" s="15">
        <v>45739.0</v>
      </c>
      <c r="C461" s="70" t="s">
        <v>272</v>
      </c>
      <c r="D461" s="71">
        <v>50000.0</v>
      </c>
      <c r="E461" s="72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ht="14.25" customHeight="1">
      <c r="A462" s="49"/>
      <c r="B462" s="15">
        <v>45739.0</v>
      </c>
      <c r="C462" s="70" t="s">
        <v>28</v>
      </c>
      <c r="D462" s="71">
        <v>100000.0</v>
      </c>
      <c r="E462" s="72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ht="14.25" customHeight="1">
      <c r="A463" s="49"/>
      <c r="B463" s="15">
        <v>45739.0</v>
      </c>
      <c r="C463" s="70" t="s">
        <v>27</v>
      </c>
      <c r="D463" s="71">
        <v>50000.0</v>
      </c>
      <c r="E463" s="72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ht="14.25" customHeight="1">
      <c r="A464" s="49"/>
      <c r="B464" s="15">
        <v>45739.0</v>
      </c>
      <c r="C464" s="70" t="s">
        <v>341</v>
      </c>
      <c r="D464" s="71">
        <v>200000.0</v>
      </c>
      <c r="E464" s="72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ht="14.25" customHeight="1">
      <c r="A465" s="49"/>
      <c r="B465" s="15">
        <v>45739.0</v>
      </c>
      <c r="C465" s="70" t="s">
        <v>97</v>
      </c>
      <c r="D465" s="71">
        <v>1500000.0</v>
      </c>
      <c r="E465" s="72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ht="14.25" customHeight="1">
      <c r="A466" s="49"/>
      <c r="B466" s="15">
        <v>45739.0</v>
      </c>
      <c r="C466" s="70" t="s">
        <v>255</v>
      </c>
      <c r="D466" s="71">
        <v>10000.0</v>
      </c>
      <c r="E466" s="72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ht="14.25" customHeight="1">
      <c r="A467" s="49"/>
      <c r="B467" s="15">
        <v>45739.0</v>
      </c>
      <c r="C467" s="70" t="s">
        <v>428</v>
      </c>
      <c r="D467" s="71">
        <v>100000.0</v>
      </c>
      <c r="E467" s="72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ht="14.25" customHeight="1">
      <c r="A468" s="49"/>
      <c r="B468" s="15">
        <v>45739.0</v>
      </c>
      <c r="C468" s="70" t="s">
        <v>92</v>
      </c>
      <c r="D468" s="71">
        <v>100000.0</v>
      </c>
      <c r="E468" s="72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ht="14.25" customHeight="1">
      <c r="A469" s="49"/>
      <c r="B469" s="15">
        <v>45739.0</v>
      </c>
      <c r="C469" s="70" t="s">
        <v>510</v>
      </c>
      <c r="D469" s="71">
        <v>50000.0</v>
      </c>
      <c r="E469" s="72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ht="14.25" customHeight="1">
      <c r="A470" s="49"/>
      <c r="B470" s="15">
        <v>45739.0</v>
      </c>
      <c r="C470" s="70" t="s">
        <v>115</v>
      </c>
      <c r="D470" s="71">
        <v>100000.0</v>
      </c>
      <c r="E470" s="72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ht="14.25" customHeight="1">
      <c r="A471" s="49"/>
      <c r="B471" s="15">
        <v>45739.0</v>
      </c>
      <c r="C471" s="70" t="s">
        <v>451</v>
      </c>
      <c r="D471" s="71">
        <v>1000000.0</v>
      </c>
      <c r="E471" s="72"/>
      <c r="F471" s="61" t="s">
        <v>9</v>
      </c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ht="14.25" customHeight="1">
      <c r="A472" s="49"/>
      <c r="B472" s="15">
        <v>45740.0</v>
      </c>
      <c r="C472" s="70" t="s">
        <v>64</v>
      </c>
      <c r="D472" s="71">
        <v>50000.0</v>
      </c>
      <c r="E472" s="72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ht="14.25" customHeight="1">
      <c r="A473" s="49"/>
      <c r="B473" s="15">
        <v>45740.0</v>
      </c>
      <c r="C473" s="70" t="s">
        <v>178</v>
      </c>
      <c r="D473" s="71">
        <v>100000.0</v>
      </c>
      <c r="E473" s="72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ht="14.25" customHeight="1">
      <c r="A474" s="49"/>
      <c r="B474" s="15">
        <v>45740.0</v>
      </c>
      <c r="C474" s="70" t="s">
        <v>209</v>
      </c>
      <c r="D474" s="71">
        <v>50000.0</v>
      </c>
      <c r="E474" s="72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ht="14.25" customHeight="1">
      <c r="A475" s="49"/>
      <c r="B475" s="15">
        <v>45740.0</v>
      </c>
      <c r="C475" s="70" t="s">
        <v>283</v>
      </c>
      <c r="D475" s="71">
        <v>100000.0</v>
      </c>
      <c r="E475" s="72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ht="14.25" customHeight="1">
      <c r="A476" s="49"/>
      <c r="B476" s="15">
        <v>45740.0</v>
      </c>
      <c r="C476" s="70" t="s">
        <v>233</v>
      </c>
      <c r="D476" s="71">
        <v>300000.0</v>
      </c>
      <c r="E476" s="72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ht="14.25" customHeight="1">
      <c r="A477" s="49"/>
      <c r="B477" s="15">
        <v>45740.0</v>
      </c>
      <c r="C477" s="70" t="s">
        <v>511</v>
      </c>
      <c r="D477" s="71">
        <v>100000.0</v>
      </c>
      <c r="E477" s="72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ht="14.25" customHeight="1">
      <c r="A478" s="49"/>
      <c r="B478" s="15">
        <v>45740.0</v>
      </c>
      <c r="C478" s="70" t="s">
        <v>512</v>
      </c>
      <c r="D478" s="71">
        <v>50000.0</v>
      </c>
      <c r="E478" s="72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ht="14.25" customHeight="1">
      <c r="A479" s="49"/>
      <c r="B479" s="15">
        <v>45740.0</v>
      </c>
      <c r="C479" s="70" t="s">
        <v>391</v>
      </c>
      <c r="D479" s="71">
        <v>50000.0</v>
      </c>
      <c r="E479" s="72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ht="14.25" customHeight="1">
      <c r="A480" s="49"/>
      <c r="B480" s="15">
        <v>45740.0</v>
      </c>
      <c r="C480" s="70" t="s">
        <v>49</v>
      </c>
      <c r="D480" s="71">
        <v>40000.0</v>
      </c>
      <c r="E480" s="72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ht="14.25" customHeight="1">
      <c r="A481" s="49"/>
      <c r="B481" s="15">
        <v>45740.0</v>
      </c>
      <c r="C481" s="70" t="s">
        <v>28</v>
      </c>
      <c r="D481" s="71">
        <v>100000.0</v>
      </c>
      <c r="E481" s="72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ht="14.25" customHeight="1">
      <c r="A482" s="49"/>
      <c r="B482" s="15">
        <v>45740.0</v>
      </c>
      <c r="C482" s="70" t="s">
        <v>385</v>
      </c>
      <c r="D482" s="71">
        <v>100000.0</v>
      </c>
      <c r="E482" s="72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ht="14.25" customHeight="1">
      <c r="A483" s="49"/>
      <c r="B483" s="15">
        <v>45740.0</v>
      </c>
      <c r="C483" s="70" t="s">
        <v>55</v>
      </c>
      <c r="D483" s="71">
        <v>100000.0</v>
      </c>
      <c r="E483" s="72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ht="14.25" customHeight="1">
      <c r="A484" s="49"/>
      <c r="B484" s="15">
        <v>45740.0</v>
      </c>
      <c r="C484" s="70" t="s">
        <v>55</v>
      </c>
      <c r="D484" s="71">
        <v>100077.0</v>
      </c>
      <c r="E484" s="72"/>
      <c r="F484" s="61" t="s">
        <v>120</v>
      </c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ht="14.25" customHeight="1">
      <c r="A485" s="49"/>
      <c r="B485" s="15">
        <v>45740.0</v>
      </c>
      <c r="C485" s="70" t="s">
        <v>444</v>
      </c>
      <c r="D485" s="71">
        <v>50000.0</v>
      </c>
      <c r="E485" s="72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ht="14.25" customHeight="1">
      <c r="A486" s="49"/>
      <c r="B486" s="15">
        <v>45740.0</v>
      </c>
      <c r="C486" s="70" t="s">
        <v>255</v>
      </c>
      <c r="D486" s="71">
        <v>10000.0</v>
      </c>
      <c r="E486" s="72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ht="14.25" customHeight="1">
      <c r="A487" s="49"/>
      <c r="B487" s="15">
        <v>45740.0</v>
      </c>
      <c r="C487" s="70" t="s">
        <v>241</v>
      </c>
      <c r="D487" s="71">
        <v>500000.0</v>
      </c>
      <c r="E487" s="72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ht="14.25" customHeight="1">
      <c r="A488" s="49"/>
      <c r="B488" s="15">
        <v>45740.0</v>
      </c>
      <c r="C488" s="70" t="s">
        <v>513</v>
      </c>
      <c r="D488" s="71">
        <v>500092.0</v>
      </c>
      <c r="E488" s="72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ht="14.25" customHeight="1">
      <c r="A489" s="49"/>
      <c r="B489" s="15">
        <v>45740.0</v>
      </c>
      <c r="C489" s="70" t="s">
        <v>27</v>
      </c>
      <c r="D489" s="71">
        <v>25000.0</v>
      </c>
      <c r="E489" s="72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ht="14.25" customHeight="1">
      <c r="A490" s="49"/>
      <c r="B490" s="15">
        <v>45740.0</v>
      </c>
      <c r="C490" s="70" t="s">
        <v>162</v>
      </c>
      <c r="D490" s="71">
        <v>50000.0</v>
      </c>
      <c r="E490" s="72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ht="14.25" customHeight="1">
      <c r="A491" s="49"/>
      <c r="B491" s="15">
        <v>45740.0</v>
      </c>
      <c r="C491" s="70" t="s">
        <v>100</v>
      </c>
      <c r="D491" s="71">
        <v>250000.0</v>
      </c>
      <c r="E491" s="72"/>
      <c r="F491" s="61" t="s">
        <v>9</v>
      </c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ht="14.25" customHeight="1">
      <c r="A492" s="49"/>
      <c r="B492" s="15">
        <v>45740.0</v>
      </c>
      <c r="C492" s="70" t="s">
        <v>376</v>
      </c>
      <c r="D492" s="71">
        <v>100000.0</v>
      </c>
      <c r="E492" s="72"/>
      <c r="F492" s="61" t="s">
        <v>9</v>
      </c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ht="14.25" customHeight="1">
      <c r="A493" s="49"/>
      <c r="B493" s="15">
        <v>45740.0</v>
      </c>
      <c r="C493" s="70" t="s">
        <v>216</v>
      </c>
      <c r="D493" s="71">
        <v>500000.0</v>
      </c>
      <c r="E493" s="72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ht="14.25" customHeight="1">
      <c r="A494" s="49"/>
      <c r="B494" s="15">
        <v>45740.0</v>
      </c>
      <c r="C494" s="70" t="s">
        <v>187</v>
      </c>
      <c r="D494" s="75">
        <v>500000.0</v>
      </c>
      <c r="E494" s="74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ht="14.25" customHeight="1">
      <c r="A495" s="49"/>
      <c r="B495" s="15">
        <v>45741.0</v>
      </c>
      <c r="C495" s="70" t="s">
        <v>268</v>
      </c>
      <c r="D495" s="75">
        <v>50000.0</v>
      </c>
      <c r="E495" s="74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ht="14.25" customHeight="1">
      <c r="A496" s="49"/>
      <c r="B496" s="15">
        <v>45741.0</v>
      </c>
      <c r="C496" s="70" t="s">
        <v>444</v>
      </c>
      <c r="D496" s="75">
        <v>50000.0</v>
      </c>
      <c r="E496" s="74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ht="14.25" customHeight="1">
      <c r="A497" s="49"/>
      <c r="B497" s="15">
        <v>45741.0</v>
      </c>
      <c r="C497" s="70" t="s">
        <v>28</v>
      </c>
      <c r="D497" s="75">
        <v>100000.0</v>
      </c>
      <c r="E497" s="74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ht="14.25" customHeight="1">
      <c r="A498" s="49"/>
      <c r="B498" s="15">
        <v>45741.0</v>
      </c>
      <c r="C498" s="70" t="s">
        <v>391</v>
      </c>
      <c r="D498" s="75">
        <v>50000.0</v>
      </c>
      <c r="E498" s="74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ht="14.25" customHeight="1">
      <c r="A499" s="49"/>
      <c r="B499" s="15">
        <v>45741.0</v>
      </c>
      <c r="C499" s="70" t="s">
        <v>254</v>
      </c>
      <c r="D499" s="71">
        <v>50000.0</v>
      </c>
      <c r="E499" s="72"/>
      <c r="F499" s="61" t="s">
        <v>9</v>
      </c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ht="14.25" customHeight="1">
      <c r="A500" s="49"/>
      <c r="B500" s="15">
        <v>45741.0</v>
      </c>
      <c r="C500" s="70" t="s">
        <v>27</v>
      </c>
      <c r="D500" s="71">
        <v>25000.0</v>
      </c>
      <c r="E500" s="72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ht="14.25" customHeight="1">
      <c r="A501" s="49"/>
      <c r="B501" s="15">
        <v>45741.0</v>
      </c>
      <c r="C501" s="70" t="s">
        <v>251</v>
      </c>
      <c r="D501" s="71">
        <v>2000000.0</v>
      </c>
      <c r="E501" s="72"/>
      <c r="F501" s="61" t="s">
        <v>9</v>
      </c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ht="14.25" customHeight="1">
      <c r="A502" s="49"/>
      <c r="B502" s="15">
        <v>45741.0</v>
      </c>
      <c r="C502" s="70" t="s">
        <v>259</v>
      </c>
      <c r="D502" s="71">
        <v>50000.0</v>
      </c>
      <c r="E502" s="72"/>
      <c r="F502" s="61" t="s">
        <v>9</v>
      </c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ht="14.25" customHeight="1">
      <c r="A503" s="49"/>
      <c r="B503" s="15">
        <v>45741.0</v>
      </c>
      <c r="C503" s="70" t="s">
        <v>127</v>
      </c>
      <c r="D503" s="71">
        <v>100000.0</v>
      </c>
      <c r="E503" s="72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ht="14.25" customHeight="1">
      <c r="A504" s="49"/>
      <c r="B504" s="15">
        <v>45741.0</v>
      </c>
      <c r="C504" s="70" t="s">
        <v>103</v>
      </c>
      <c r="D504" s="71">
        <v>400000.0</v>
      </c>
      <c r="E504" s="72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ht="14.25" customHeight="1">
      <c r="A505" s="49"/>
      <c r="B505" s="15">
        <v>45741.0</v>
      </c>
      <c r="C505" s="70" t="s">
        <v>255</v>
      </c>
      <c r="D505" s="71">
        <v>10000.0</v>
      </c>
      <c r="E505" s="72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ht="14.25" customHeight="1">
      <c r="A506" s="49"/>
      <c r="B506" s="15">
        <v>45741.0</v>
      </c>
      <c r="C506" s="70" t="s">
        <v>362</v>
      </c>
      <c r="D506" s="74"/>
      <c r="E506" s="75">
        <v>1850000.0</v>
      </c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ht="14.25" customHeight="1">
      <c r="A507" s="49"/>
      <c r="B507" s="15">
        <v>45741.0</v>
      </c>
      <c r="C507" s="70" t="s">
        <v>363</v>
      </c>
      <c r="D507" s="74"/>
      <c r="E507" s="75">
        <v>1850000.0</v>
      </c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ht="14.25" customHeight="1">
      <c r="A508" s="49"/>
      <c r="B508" s="15">
        <v>45741.0</v>
      </c>
      <c r="C508" s="70" t="s">
        <v>401</v>
      </c>
      <c r="D508" s="74"/>
      <c r="E508" s="75">
        <v>1850000.0</v>
      </c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ht="14.25" customHeight="1">
      <c r="A509" s="49"/>
      <c r="B509" s="15">
        <v>45741.0</v>
      </c>
      <c r="C509" s="70" t="s">
        <v>393</v>
      </c>
      <c r="D509" s="74"/>
      <c r="E509" s="75">
        <v>1850000.0</v>
      </c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ht="14.25" customHeight="1">
      <c r="A510" s="49"/>
      <c r="B510" s="15">
        <v>45741.0</v>
      </c>
      <c r="C510" s="70" t="s">
        <v>514</v>
      </c>
      <c r="D510" s="74"/>
      <c r="E510" s="75">
        <v>1850000.0</v>
      </c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ht="14.25" customHeight="1">
      <c r="A511" s="49"/>
      <c r="B511" s="15">
        <v>45741.0</v>
      </c>
      <c r="C511" s="70" t="s">
        <v>366</v>
      </c>
      <c r="D511" s="74"/>
      <c r="E511" s="75">
        <v>1850000.0</v>
      </c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ht="14.25" customHeight="1">
      <c r="A512" s="49"/>
      <c r="B512" s="15">
        <v>45741.0</v>
      </c>
      <c r="C512" s="70" t="s">
        <v>367</v>
      </c>
      <c r="D512" s="74"/>
      <c r="E512" s="75">
        <v>1850000.0</v>
      </c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ht="14.25" customHeight="1">
      <c r="A513" s="49"/>
      <c r="B513" s="15">
        <v>45742.0</v>
      </c>
      <c r="C513" s="70" t="s">
        <v>262</v>
      </c>
      <c r="D513" s="71">
        <v>150000.0</v>
      </c>
      <c r="E513" s="72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ht="14.25" customHeight="1">
      <c r="A514" s="49"/>
      <c r="B514" s="15">
        <v>45742.0</v>
      </c>
      <c r="C514" s="70" t="s">
        <v>266</v>
      </c>
      <c r="D514" s="71">
        <v>200228.0</v>
      </c>
      <c r="E514" s="72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ht="14.25" customHeight="1">
      <c r="A515" s="49"/>
      <c r="B515" s="15">
        <v>45742.0</v>
      </c>
      <c r="C515" s="70" t="s">
        <v>353</v>
      </c>
      <c r="D515" s="71">
        <v>50000.0</v>
      </c>
      <c r="E515" s="72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ht="14.25" customHeight="1">
      <c r="A516" s="49"/>
      <c r="B516" s="15">
        <v>45742.0</v>
      </c>
      <c r="C516" s="70" t="s">
        <v>391</v>
      </c>
      <c r="D516" s="71">
        <v>50000.0</v>
      </c>
      <c r="E516" s="72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ht="14.25" customHeight="1">
      <c r="A517" s="49"/>
      <c r="B517" s="15">
        <v>45742.0</v>
      </c>
      <c r="C517" s="70" t="s">
        <v>28</v>
      </c>
      <c r="D517" s="71">
        <v>100000.0</v>
      </c>
      <c r="E517" s="72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ht="14.25" customHeight="1">
      <c r="A518" s="49"/>
      <c r="B518" s="15">
        <v>45742.0</v>
      </c>
      <c r="C518" s="70" t="s">
        <v>255</v>
      </c>
      <c r="D518" s="71">
        <v>10000.0</v>
      </c>
      <c r="E518" s="72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ht="14.25" customHeight="1">
      <c r="A519" s="49"/>
      <c r="B519" s="15">
        <v>45742.0</v>
      </c>
      <c r="C519" s="70" t="s">
        <v>204</v>
      </c>
      <c r="D519" s="71">
        <v>300000.0</v>
      </c>
      <c r="E519" s="72"/>
      <c r="F519" s="61" t="s">
        <v>9</v>
      </c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ht="14.25" customHeight="1">
      <c r="A520" s="49"/>
      <c r="B520" s="15">
        <v>45742.0</v>
      </c>
      <c r="C520" s="70" t="s">
        <v>515</v>
      </c>
      <c r="D520" s="71">
        <v>100000.0</v>
      </c>
      <c r="E520" s="72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ht="14.25" customHeight="1">
      <c r="A521" s="49"/>
      <c r="B521" s="15">
        <v>45742.0</v>
      </c>
      <c r="C521" s="70" t="s">
        <v>411</v>
      </c>
      <c r="D521" s="71">
        <v>100000.0</v>
      </c>
      <c r="E521" s="72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ht="14.25" customHeight="1">
      <c r="A522" s="49"/>
      <c r="B522" s="15">
        <v>45742.0</v>
      </c>
      <c r="C522" s="70" t="s">
        <v>27</v>
      </c>
      <c r="D522" s="71">
        <v>25000.0</v>
      </c>
      <c r="E522" s="72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ht="14.25" customHeight="1">
      <c r="A523" s="49"/>
      <c r="B523" s="15">
        <v>45742.0</v>
      </c>
      <c r="C523" s="70" t="s">
        <v>214</v>
      </c>
      <c r="D523" s="71">
        <v>3700000.0</v>
      </c>
      <c r="E523" s="72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ht="14.25" customHeight="1">
      <c r="A524" s="49"/>
      <c r="B524" s="15">
        <v>45743.0</v>
      </c>
      <c r="C524" s="70" t="s">
        <v>166</v>
      </c>
      <c r="D524" s="71">
        <v>1300000.0</v>
      </c>
      <c r="E524" s="72"/>
      <c r="F524" s="61" t="s">
        <v>9</v>
      </c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ht="14.25" customHeight="1">
      <c r="A525" s="49"/>
      <c r="B525" s="15">
        <v>45743.0</v>
      </c>
      <c r="C525" s="70" t="s">
        <v>391</v>
      </c>
      <c r="D525" s="71">
        <v>50000.0</v>
      </c>
      <c r="E525" s="72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ht="14.25" customHeight="1">
      <c r="A526" s="49"/>
      <c r="B526" s="15">
        <v>45743.0</v>
      </c>
      <c r="C526" s="70" t="s">
        <v>27</v>
      </c>
      <c r="D526" s="71">
        <v>25000.0</v>
      </c>
      <c r="E526" s="72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ht="14.25" customHeight="1">
      <c r="A527" s="49"/>
      <c r="B527" s="15">
        <v>45743.0</v>
      </c>
      <c r="C527" s="70" t="s">
        <v>260</v>
      </c>
      <c r="D527" s="71">
        <v>200000.0</v>
      </c>
      <c r="E527" s="72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ht="14.25" customHeight="1">
      <c r="A528" s="49"/>
      <c r="B528" s="15">
        <v>45743.0</v>
      </c>
      <c r="C528" s="70" t="s">
        <v>28</v>
      </c>
      <c r="D528" s="71">
        <v>100000.0</v>
      </c>
      <c r="E528" s="72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ht="14.25" customHeight="1">
      <c r="A529" s="49"/>
      <c r="B529" s="15">
        <v>45743.0</v>
      </c>
      <c r="C529" s="70" t="s">
        <v>92</v>
      </c>
      <c r="D529" s="71">
        <v>100000.0</v>
      </c>
      <c r="E529" s="72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ht="14.25" customHeight="1">
      <c r="A530" s="49"/>
      <c r="B530" s="15">
        <v>45743.0</v>
      </c>
      <c r="C530" s="70" t="s">
        <v>274</v>
      </c>
      <c r="D530" s="71">
        <v>100000.0</v>
      </c>
      <c r="E530" s="72"/>
      <c r="F530" s="61" t="s">
        <v>9</v>
      </c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ht="14.25" customHeight="1">
      <c r="A531" s="49"/>
      <c r="B531" s="15">
        <v>45743.0</v>
      </c>
      <c r="C531" s="70" t="s">
        <v>444</v>
      </c>
      <c r="D531" s="71">
        <v>100000.0</v>
      </c>
      <c r="E531" s="72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ht="14.25" customHeight="1">
      <c r="A532" s="49"/>
      <c r="B532" s="15">
        <v>45743.0</v>
      </c>
      <c r="C532" s="70" t="s">
        <v>163</v>
      </c>
      <c r="D532" s="71">
        <v>5000000.0</v>
      </c>
      <c r="E532" s="72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ht="14.25" customHeight="1">
      <c r="A533" s="49"/>
      <c r="B533" s="15">
        <v>45743.0</v>
      </c>
      <c r="C533" s="70" t="s">
        <v>432</v>
      </c>
      <c r="D533" s="71">
        <v>5000000.0</v>
      </c>
      <c r="E533" s="72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ht="14.25" customHeight="1">
      <c r="A534" s="49"/>
      <c r="B534" s="15">
        <v>45743.0</v>
      </c>
      <c r="C534" s="70" t="s">
        <v>57</v>
      </c>
      <c r="D534" s="71">
        <v>100000.0</v>
      </c>
      <c r="E534" s="72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ht="14.25" customHeight="1">
      <c r="A535" s="49"/>
      <c r="B535" s="15">
        <v>45743.0</v>
      </c>
      <c r="C535" s="70" t="s">
        <v>65</v>
      </c>
      <c r="D535" s="71">
        <v>100000.0</v>
      </c>
      <c r="E535" s="72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ht="14.25" customHeight="1">
      <c r="A536" s="49"/>
      <c r="B536" s="15">
        <v>45744.0</v>
      </c>
      <c r="C536" s="70" t="s">
        <v>45</v>
      </c>
      <c r="D536" s="71">
        <v>600000.0</v>
      </c>
      <c r="E536" s="72"/>
      <c r="F536" s="61" t="s">
        <v>46</v>
      </c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ht="14.25" customHeight="1">
      <c r="A537" s="49"/>
      <c r="B537" s="15">
        <v>45744.0</v>
      </c>
      <c r="C537" s="70" t="s">
        <v>162</v>
      </c>
      <c r="D537" s="71">
        <v>50000.0</v>
      </c>
      <c r="E537" s="72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ht="14.25" customHeight="1">
      <c r="A538" s="49"/>
      <c r="B538" s="15">
        <v>45744.0</v>
      </c>
      <c r="C538" s="70" t="s">
        <v>516</v>
      </c>
      <c r="D538" s="71">
        <v>150000.0</v>
      </c>
      <c r="E538" s="72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ht="14.25" customHeight="1">
      <c r="A539" s="49"/>
      <c r="B539" s="15">
        <v>45744.0</v>
      </c>
      <c r="C539" s="70" t="s">
        <v>500</v>
      </c>
      <c r="D539" s="71">
        <v>5000.0</v>
      </c>
      <c r="E539" s="72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ht="14.25" customHeight="1">
      <c r="A540" s="49"/>
      <c r="B540" s="15">
        <v>45744.0</v>
      </c>
      <c r="C540" s="70" t="s">
        <v>124</v>
      </c>
      <c r="D540" s="71">
        <v>100000.0</v>
      </c>
      <c r="E540" s="72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ht="14.25" customHeight="1">
      <c r="A541" s="49"/>
      <c r="B541" s="15">
        <v>45744.0</v>
      </c>
      <c r="C541" s="70" t="s">
        <v>27</v>
      </c>
      <c r="D541" s="71">
        <v>25000.0</v>
      </c>
      <c r="E541" s="72"/>
      <c r="F541" s="50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ht="14.25" customHeight="1">
      <c r="A542" s="49"/>
      <c r="B542" s="15">
        <v>45744.0</v>
      </c>
      <c r="C542" s="70" t="s">
        <v>255</v>
      </c>
      <c r="D542" s="71">
        <v>10000.0</v>
      </c>
      <c r="E542" s="72"/>
      <c r="F542" s="50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ht="14.25" customHeight="1">
      <c r="A543" s="49"/>
      <c r="B543" s="15">
        <v>45744.0</v>
      </c>
      <c r="C543" s="70" t="s">
        <v>28</v>
      </c>
      <c r="D543" s="71">
        <v>100000.0</v>
      </c>
      <c r="E543" s="72"/>
      <c r="F543" s="50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ht="14.25" customHeight="1">
      <c r="A544" s="49"/>
      <c r="B544" s="15">
        <v>45744.0</v>
      </c>
      <c r="C544" s="70" t="s">
        <v>254</v>
      </c>
      <c r="D544" s="71">
        <v>50000.0</v>
      </c>
      <c r="E544" s="72"/>
      <c r="F544" s="61" t="s">
        <v>9</v>
      </c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ht="14.25" customHeight="1">
      <c r="A545" s="49"/>
      <c r="B545" s="15">
        <v>45744.0</v>
      </c>
      <c r="C545" s="70" t="s">
        <v>280</v>
      </c>
      <c r="D545" s="71">
        <v>100000.0</v>
      </c>
      <c r="E545" s="72"/>
      <c r="F545" s="50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ht="14.25" customHeight="1">
      <c r="A546" s="49"/>
      <c r="B546" s="15">
        <v>45745.0</v>
      </c>
      <c r="C546" s="70" t="s">
        <v>188</v>
      </c>
      <c r="D546" s="71">
        <v>200000.0</v>
      </c>
      <c r="E546" s="72"/>
      <c r="F546" s="61" t="s">
        <v>9</v>
      </c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ht="14.25" customHeight="1">
      <c r="A547" s="49"/>
      <c r="B547" s="15">
        <v>45745.0</v>
      </c>
      <c r="C547" s="70" t="s">
        <v>391</v>
      </c>
      <c r="D547" s="71">
        <v>100000.0</v>
      </c>
      <c r="E547" s="72"/>
      <c r="F547" s="50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ht="14.25" customHeight="1">
      <c r="A548" s="49"/>
      <c r="B548" s="15">
        <v>45745.0</v>
      </c>
      <c r="C548" s="70" t="s">
        <v>187</v>
      </c>
      <c r="D548" s="71">
        <v>500000.0</v>
      </c>
      <c r="E548" s="72"/>
      <c r="F548" s="50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ht="14.25" customHeight="1">
      <c r="A549" s="49"/>
      <c r="B549" s="15">
        <v>45745.0</v>
      </c>
      <c r="C549" s="70" t="s">
        <v>517</v>
      </c>
      <c r="D549" s="71">
        <v>10000.0</v>
      </c>
      <c r="E549" s="72"/>
      <c r="F549" s="50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ht="14.25" customHeight="1">
      <c r="A550" s="49"/>
      <c r="B550" s="15">
        <v>45745.0</v>
      </c>
      <c r="C550" s="70" t="s">
        <v>27</v>
      </c>
      <c r="D550" s="71">
        <v>25000.0</v>
      </c>
      <c r="E550" s="72"/>
      <c r="F550" s="50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ht="14.25" customHeight="1">
      <c r="A551" s="49"/>
      <c r="B551" s="15">
        <v>45745.0</v>
      </c>
      <c r="C551" s="70" t="s">
        <v>301</v>
      </c>
      <c r="D551" s="71">
        <v>200000.0</v>
      </c>
      <c r="E551" s="72"/>
      <c r="F551" s="50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ht="14.25" customHeight="1">
      <c r="A552" s="49"/>
      <c r="B552" s="15">
        <v>45745.0</v>
      </c>
      <c r="C552" s="70" t="s">
        <v>518</v>
      </c>
      <c r="D552" s="71">
        <v>123505.0</v>
      </c>
      <c r="E552" s="72"/>
      <c r="F552" s="50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ht="14.25" customHeight="1">
      <c r="A553" s="49"/>
      <c r="B553" s="15">
        <v>45745.0</v>
      </c>
      <c r="C553" s="70" t="s">
        <v>518</v>
      </c>
      <c r="D553" s="71">
        <v>123456.0</v>
      </c>
      <c r="E553" s="72"/>
      <c r="F553" s="50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ht="14.25" customHeight="1">
      <c r="A554" s="49"/>
      <c r="B554" s="15">
        <v>45745.0</v>
      </c>
      <c r="C554" s="70" t="s">
        <v>213</v>
      </c>
      <c r="D554" s="71">
        <v>100000.0</v>
      </c>
      <c r="E554" s="72"/>
      <c r="F554" s="50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ht="14.25" customHeight="1">
      <c r="A555" s="49"/>
      <c r="B555" s="15">
        <v>45745.0</v>
      </c>
      <c r="C555" s="70" t="s">
        <v>508</v>
      </c>
      <c r="D555" s="75">
        <v>100000.0</v>
      </c>
      <c r="E555" s="74"/>
      <c r="F555" s="50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ht="14.25" customHeight="1">
      <c r="A556" s="49"/>
      <c r="B556" s="15">
        <v>45745.0</v>
      </c>
      <c r="C556" s="70" t="s">
        <v>86</v>
      </c>
      <c r="D556" s="75">
        <v>1100000.0</v>
      </c>
      <c r="E556" s="74"/>
      <c r="F556" s="50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ht="14.25" customHeight="1">
      <c r="A557" s="49"/>
      <c r="B557" s="15">
        <v>45745.0</v>
      </c>
      <c r="C557" s="70" t="s">
        <v>28</v>
      </c>
      <c r="D557" s="75">
        <v>100000.0</v>
      </c>
      <c r="E557" s="74"/>
      <c r="F557" s="50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ht="14.25" customHeight="1">
      <c r="A558" s="49"/>
      <c r="B558" s="15">
        <v>45746.0</v>
      </c>
      <c r="C558" s="70" t="s">
        <v>81</v>
      </c>
      <c r="D558" s="75">
        <v>50000.0</v>
      </c>
      <c r="E558" s="74"/>
      <c r="F558" s="50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ht="14.25" customHeight="1">
      <c r="A559" s="49"/>
      <c r="B559" s="15">
        <v>45746.0</v>
      </c>
      <c r="C559" s="70" t="s">
        <v>391</v>
      </c>
      <c r="D559" s="75">
        <v>50000.0</v>
      </c>
      <c r="E559" s="74"/>
      <c r="F559" s="50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ht="14.25" customHeight="1">
      <c r="A560" s="49"/>
      <c r="B560" s="15">
        <v>45746.0</v>
      </c>
      <c r="C560" s="70" t="s">
        <v>27</v>
      </c>
      <c r="D560" s="75">
        <v>50000.0</v>
      </c>
      <c r="E560" s="74"/>
      <c r="F560" s="50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ht="14.25" customHeight="1">
      <c r="A561" s="49"/>
      <c r="B561" s="15">
        <v>45746.0</v>
      </c>
      <c r="C561" s="70" t="s">
        <v>28</v>
      </c>
      <c r="D561" s="75">
        <v>100000.0</v>
      </c>
      <c r="E561" s="74"/>
      <c r="F561" s="50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ht="14.25" customHeight="1">
      <c r="A562" s="49"/>
      <c r="B562" s="15">
        <v>45746.0</v>
      </c>
      <c r="C562" s="70" t="s">
        <v>519</v>
      </c>
      <c r="D562" s="75">
        <v>50000.0</v>
      </c>
      <c r="E562" s="74"/>
      <c r="F562" s="50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ht="14.25" customHeight="1">
      <c r="A563" s="49"/>
      <c r="B563" s="15">
        <v>45746.0</v>
      </c>
      <c r="C563" s="70" t="s">
        <v>282</v>
      </c>
      <c r="D563" s="75">
        <v>125300.0</v>
      </c>
      <c r="E563" s="74"/>
      <c r="F563" s="50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ht="14.25" customHeight="1">
      <c r="A564" s="49"/>
      <c r="B564" s="15">
        <v>45746.0</v>
      </c>
      <c r="C564" s="70" t="s">
        <v>94</v>
      </c>
      <c r="D564" s="71">
        <v>25000.0</v>
      </c>
      <c r="E564" s="72"/>
      <c r="F564" s="61" t="s">
        <v>9</v>
      </c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ht="14.25" customHeight="1">
      <c r="A565" s="49"/>
      <c r="B565" s="15">
        <v>45746.0</v>
      </c>
      <c r="C565" s="70" t="s">
        <v>187</v>
      </c>
      <c r="D565" s="71">
        <v>500000.0</v>
      </c>
      <c r="E565" s="72"/>
      <c r="F565" s="50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ht="14.25" customHeight="1">
      <c r="A566" s="49"/>
      <c r="B566" s="15">
        <v>45746.0</v>
      </c>
      <c r="C566" s="70" t="s">
        <v>312</v>
      </c>
      <c r="D566" s="71">
        <v>1500000.0</v>
      </c>
      <c r="E566" s="72"/>
      <c r="F566" s="50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ht="14.25" customHeight="1">
      <c r="A567" s="49"/>
      <c r="B567" s="15">
        <v>45746.0</v>
      </c>
      <c r="C567" s="70" t="s">
        <v>442</v>
      </c>
      <c r="D567" s="74"/>
      <c r="E567" s="75">
        <v>3000000.0</v>
      </c>
      <c r="F567" s="50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ht="14.25" customHeight="1">
      <c r="A568" s="49"/>
      <c r="B568" s="15">
        <v>45746.0</v>
      </c>
      <c r="C568" s="70" t="s">
        <v>396</v>
      </c>
      <c r="D568" s="74"/>
      <c r="E568" s="75">
        <v>3000000.0</v>
      </c>
      <c r="F568" s="50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ht="14.25" customHeight="1">
      <c r="A569" s="49"/>
      <c r="B569" s="15">
        <v>45746.0</v>
      </c>
      <c r="C569" s="70" t="s">
        <v>443</v>
      </c>
      <c r="D569" s="74"/>
      <c r="E569" s="75">
        <v>5000000.0</v>
      </c>
      <c r="F569" s="61" t="s">
        <v>520</v>
      </c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ht="14.25" customHeight="1">
      <c r="A570" s="49"/>
      <c r="B570" s="15">
        <v>45746.0</v>
      </c>
      <c r="C570" s="70" t="s">
        <v>444</v>
      </c>
      <c r="D570" s="74"/>
      <c r="E570" s="75">
        <v>1500000.0</v>
      </c>
      <c r="F570" s="50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ht="14.25" customHeight="1">
      <c r="A571" s="49"/>
      <c r="B571" s="15">
        <v>45746.0</v>
      </c>
      <c r="C571" s="70" t="s">
        <v>453</v>
      </c>
      <c r="D571" s="74"/>
      <c r="E571" s="75">
        <v>1000000.0</v>
      </c>
      <c r="F571" s="61" t="s">
        <v>289</v>
      </c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ht="14.25" customHeight="1">
      <c r="A572" s="49"/>
      <c r="B572" s="15">
        <v>45746.0</v>
      </c>
      <c r="C572" s="70" t="s">
        <v>451</v>
      </c>
      <c r="D572" s="71">
        <v>1000000.0</v>
      </c>
      <c r="E572" s="72"/>
      <c r="F572" s="61" t="s">
        <v>9</v>
      </c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ht="14.25" customHeight="1">
      <c r="A573" s="49"/>
      <c r="B573" s="15">
        <v>45746.0</v>
      </c>
      <c r="C573" s="70" t="s">
        <v>521</v>
      </c>
      <c r="D573" s="71">
        <v>50000.0</v>
      </c>
      <c r="E573" s="72"/>
      <c r="F573" s="50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ht="14.25" customHeight="1">
      <c r="A574" s="49"/>
      <c r="B574" s="15">
        <v>45746.0</v>
      </c>
      <c r="C574" s="70" t="s">
        <v>522</v>
      </c>
      <c r="D574" s="71">
        <v>50000.0</v>
      </c>
      <c r="E574" s="72"/>
      <c r="F574" s="50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ht="14.25" customHeight="1">
      <c r="A575" s="49"/>
      <c r="B575" s="15">
        <v>45746.0</v>
      </c>
      <c r="C575" s="70" t="s">
        <v>510</v>
      </c>
      <c r="D575" s="71">
        <v>50000.0</v>
      </c>
      <c r="E575" s="72"/>
      <c r="F575" s="50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ht="14.25" customHeight="1">
      <c r="A576" s="49"/>
      <c r="B576" s="15">
        <v>45746.0</v>
      </c>
      <c r="C576" s="70" t="s">
        <v>64</v>
      </c>
      <c r="D576" s="71">
        <v>50000.0</v>
      </c>
      <c r="E576" s="72"/>
      <c r="F576" s="50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ht="14.25" customHeight="1">
      <c r="A577" s="49"/>
      <c r="B577" s="15">
        <v>45746.0</v>
      </c>
      <c r="C577" s="70" t="s">
        <v>523</v>
      </c>
      <c r="D577" s="71">
        <v>5000505.0</v>
      </c>
      <c r="E577" s="72"/>
      <c r="F577" s="50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ht="14.25" customHeight="1">
      <c r="A578" s="49"/>
      <c r="B578" s="15">
        <v>45747.0</v>
      </c>
      <c r="C578" s="70" t="s">
        <v>111</v>
      </c>
      <c r="D578" s="71">
        <v>50000.0</v>
      </c>
      <c r="E578" s="72"/>
      <c r="F578" s="50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ht="14.25" customHeight="1">
      <c r="A579" s="49"/>
      <c r="B579" s="15">
        <v>45747.0</v>
      </c>
      <c r="C579" s="70" t="s">
        <v>458</v>
      </c>
      <c r="D579" s="71">
        <v>100000.0</v>
      </c>
      <c r="E579" s="72"/>
      <c r="F579" s="50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ht="14.25" customHeight="1">
      <c r="A580" s="49"/>
      <c r="B580" s="15">
        <v>45747.0</v>
      </c>
      <c r="C580" s="70" t="s">
        <v>391</v>
      </c>
      <c r="D580" s="71">
        <v>50000.0</v>
      </c>
      <c r="E580" s="72"/>
      <c r="F580" s="50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ht="14.25" customHeight="1">
      <c r="A581" s="49"/>
      <c r="B581" s="15">
        <v>45747.0</v>
      </c>
      <c r="C581" s="70" t="s">
        <v>253</v>
      </c>
      <c r="D581" s="71">
        <v>70000.0</v>
      </c>
      <c r="E581" s="72"/>
      <c r="F581" s="50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ht="14.25" customHeight="1">
      <c r="A582" s="49"/>
      <c r="B582" s="15">
        <v>45747.0</v>
      </c>
      <c r="C582" s="70" t="s">
        <v>524</v>
      </c>
      <c r="D582" s="71">
        <v>400000.0</v>
      </c>
      <c r="E582" s="72"/>
      <c r="F582" s="50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ht="14.25" customHeight="1">
      <c r="A583" s="49"/>
      <c r="B583" s="15">
        <v>45747.0</v>
      </c>
      <c r="C583" s="70" t="s">
        <v>27</v>
      </c>
      <c r="D583" s="71">
        <v>25000.0</v>
      </c>
      <c r="E583" s="72"/>
      <c r="F583" s="50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ht="14.25" customHeight="1">
      <c r="A584" s="49"/>
      <c r="B584" s="15">
        <v>45747.0</v>
      </c>
      <c r="C584" s="70" t="s">
        <v>97</v>
      </c>
      <c r="D584" s="71">
        <v>1500000.0</v>
      </c>
      <c r="E584" s="72"/>
      <c r="F584" s="50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ht="14.25" customHeight="1">
      <c r="A585" s="49"/>
      <c r="B585" s="15">
        <v>45747.0</v>
      </c>
      <c r="C585" s="70" t="s">
        <v>28</v>
      </c>
      <c r="D585" s="71">
        <v>100000.0</v>
      </c>
      <c r="E585" s="72"/>
      <c r="F585" s="50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ht="14.25" customHeight="1">
      <c r="A586" s="49"/>
      <c r="B586" s="15">
        <v>45747.0</v>
      </c>
      <c r="C586" s="70" t="s">
        <v>516</v>
      </c>
      <c r="D586" s="71">
        <v>250000.0</v>
      </c>
      <c r="E586" s="72"/>
      <c r="F586" s="50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ht="14.25" customHeight="1">
      <c r="A587" s="49"/>
      <c r="B587" s="15">
        <v>45747.0</v>
      </c>
      <c r="C587" s="70" t="s">
        <v>376</v>
      </c>
      <c r="D587" s="71">
        <v>50000.0</v>
      </c>
      <c r="E587" s="72"/>
      <c r="F587" s="61" t="s">
        <v>9</v>
      </c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ht="14.25" customHeight="1">
      <c r="A588" s="49"/>
      <c r="B588" s="15">
        <v>45747.0</v>
      </c>
      <c r="C588" s="70" t="s">
        <v>143</v>
      </c>
      <c r="D588" s="71">
        <v>500000.0</v>
      </c>
      <c r="E588" s="72"/>
      <c r="F588" s="50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ht="14.25" customHeight="1">
      <c r="A589" s="49"/>
      <c r="B589" s="15">
        <v>45747.0</v>
      </c>
      <c r="C589" s="70" t="s">
        <v>434</v>
      </c>
      <c r="D589" s="74"/>
      <c r="E589" s="75">
        <v>30000.0</v>
      </c>
      <c r="F589" s="50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ht="14.25" customHeight="1">
      <c r="A590" s="49"/>
      <c r="B590" s="77"/>
      <c r="C590" s="78" t="s">
        <v>291</v>
      </c>
      <c r="D590" s="79">
        <f t="shared" ref="D590:E590" si="1">SUM(D8:D589)</f>
        <v>216472011</v>
      </c>
      <c r="E590" s="79">
        <f t="shared" si="1"/>
        <v>262966021</v>
      </c>
      <c r="F590" s="50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ht="14.25" customHeight="1">
      <c r="A591" s="49"/>
      <c r="B591" s="49"/>
      <c r="C591" s="80" t="s">
        <v>525</v>
      </c>
      <c r="D591" s="81">
        <f>D6+D590-E590</f>
        <v>19629996.55</v>
      </c>
      <c r="E591" s="50"/>
      <c r="F591" s="50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ht="14.25" customHeight="1">
      <c r="A592" s="49"/>
      <c r="B592" s="49"/>
      <c r="C592" s="49"/>
      <c r="D592" s="50"/>
      <c r="E592" s="50"/>
      <c r="F592" s="50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ht="14.25" customHeight="1">
      <c r="A593" s="49"/>
      <c r="B593" s="49"/>
      <c r="C593" s="80" t="s">
        <v>293</v>
      </c>
      <c r="D593" s="81">
        <f>D6</f>
        <v>66124006.55</v>
      </c>
      <c r="E593" s="50"/>
      <c r="F593" s="50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ht="14.25" customHeight="1">
      <c r="A594" s="49"/>
      <c r="B594" s="49"/>
      <c r="C594" s="1" t="s">
        <v>9</v>
      </c>
      <c r="D594" s="50">
        <f>Sum(D8,D9,D18,D20,D31,D42,D55,D58,D61,D62,D82,D92,D95,D97,D104,D109,D110,D114,D118,D119,D125,D127,D142,D150,D188,D196,D202,D215,D237,D242,D243,D250,D267,D271,D272,D305,D307,D308,D318,D319,D328,D353,D356,D362,D364,D370,D371,D388,D392,D455,D460,D471,D491,D492,D499,D501,D502,D519,D524,D530,D544,D546,D564,D572,D587)</f>
        <v>33825155</v>
      </c>
      <c r="E594" s="82"/>
      <c r="F594" s="50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ht="14.25" customHeight="1">
      <c r="A595" s="49"/>
      <c r="B595" s="49"/>
      <c r="C595" s="1" t="s">
        <v>46</v>
      </c>
      <c r="D595" s="50">
        <f>Sum(D63,D238,D315,D424,D536)</f>
        <v>2900000</v>
      </c>
      <c r="E595" s="82"/>
      <c r="F595" s="50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ht="14.25" customHeight="1">
      <c r="A596" s="49"/>
      <c r="B596" s="49"/>
      <c r="C596" s="39" t="s">
        <v>289</v>
      </c>
      <c r="D596" s="50">
        <f>-SUm(E67,E68,E227,E228,E347,E348,E452,E453,E569,E571)</f>
        <v>-11900000</v>
      </c>
      <c r="E596" s="82"/>
      <c r="F596" s="50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ht="14.25" customHeight="1">
      <c r="A597" s="49"/>
      <c r="B597" s="49"/>
      <c r="C597" s="36" t="s">
        <v>60</v>
      </c>
      <c r="D597" s="50">
        <f>Sum(D14,D21,D231,D366)</f>
        <v>3125000</v>
      </c>
      <c r="E597" s="82"/>
      <c r="F597" s="50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ht="14.25" customHeight="1">
      <c r="A598" s="49"/>
      <c r="B598" s="49"/>
      <c r="C598" s="36" t="s">
        <v>194</v>
      </c>
      <c r="D598" s="50">
        <f>-Sum(E37,E38,E39,E40,E41,E136)</f>
        <v>-16000000</v>
      </c>
      <c r="E598" s="82"/>
      <c r="F598" s="50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ht="14.25" customHeight="1">
      <c r="A599" s="49"/>
      <c r="B599" s="49"/>
      <c r="C599" s="39" t="s">
        <v>236</v>
      </c>
      <c r="D599" s="50">
        <f>D80</f>
        <v>5000000</v>
      </c>
      <c r="E599" s="82" t="s">
        <v>526</v>
      </c>
      <c r="F599" s="50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ht="14.25" customHeight="1">
      <c r="A600" s="49"/>
      <c r="B600" s="49"/>
      <c r="C600" s="39" t="s">
        <v>466</v>
      </c>
      <c r="D600" s="81">
        <f>-E152</f>
        <v>-10000000</v>
      </c>
      <c r="E600" s="50"/>
      <c r="F600" s="50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ht="14.25" customHeight="1">
      <c r="A601" s="49"/>
      <c r="B601" s="49"/>
      <c r="C601" s="83" t="s">
        <v>473</v>
      </c>
      <c r="D601" s="81">
        <f>sum(D160,D162,D166,D173,D177,D184,D193,D194)</f>
        <v>40999695</v>
      </c>
      <c r="E601" s="50"/>
      <c r="F601" s="50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ht="14.25" customHeight="1">
      <c r="A602" s="49"/>
      <c r="B602" s="49"/>
      <c r="C602" s="83" t="s">
        <v>161</v>
      </c>
      <c r="D602" s="81">
        <f>D167</f>
        <v>300000</v>
      </c>
      <c r="E602" s="50"/>
      <c r="F602" s="50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ht="14.25" customHeight="1">
      <c r="A603" s="49"/>
      <c r="B603" s="49"/>
      <c r="C603" s="83" t="s">
        <v>120</v>
      </c>
      <c r="D603" s="81">
        <f>Sum(D216,D484)</f>
        <v>800154</v>
      </c>
      <c r="E603" s="50"/>
      <c r="F603" s="50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ht="14.25" customHeight="1">
      <c r="A604" s="49"/>
      <c r="B604" s="49"/>
      <c r="C604" s="83" t="s">
        <v>527</v>
      </c>
      <c r="D604" s="81">
        <f>-Sum(E229,E293,E406)</f>
        <v>-80800000</v>
      </c>
      <c r="E604" s="50"/>
      <c r="F604" s="50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ht="14.25" customHeight="1">
      <c r="A605" s="49"/>
      <c r="B605" s="49"/>
      <c r="C605" s="83" t="s">
        <v>503</v>
      </c>
      <c r="D605" s="81">
        <f>-E406</f>
        <v>-15000000</v>
      </c>
      <c r="E605" s="50"/>
      <c r="F605" s="50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ht="14.25" customHeight="1">
      <c r="A606" s="49"/>
      <c r="B606" s="49"/>
      <c r="C606" s="80" t="s">
        <v>295</v>
      </c>
      <c r="D606" s="81">
        <f>D590</f>
        <v>216472011</v>
      </c>
      <c r="E606" s="50"/>
      <c r="F606" s="50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ht="14.25" customHeight="1">
      <c r="A607" s="49"/>
      <c r="B607" s="49"/>
      <c r="C607" s="80" t="s">
        <v>296</v>
      </c>
      <c r="D607" s="81">
        <f>E590</f>
        <v>262966021</v>
      </c>
      <c r="E607" s="50"/>
      <c r="F607" s="50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ht="14.25" customHeight="1">
      <c r="A608" s="49"/>
      <c r="B608" s="49"/>
      <c r="C608" s="80" t="s">
        <v>528</v>
      </c>
      <c r="D608" s="81">
        <f>D593+D606-D607</f>
        <v>19629996.55</v>
      </c>
      <c r="E608" s="50"/>
      <c r="F608" s="50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ht="14.25" customHeight="1">
      <c r="A609" s="49"/>
      <c r="B609" s="49"/>
      <c r="C609" s="49" t="s">
        <v>298</v>
      </c>
      <c r="D609" s="53">
        <f>D593+D590-E590-D599-D594-D595-D596-D597-D598-D600-D601-D602-D603-D604-D605</f>
        <v>66379992.55</v>
      </c>
      <c r="E609" s="50"/>
      <c r="F609" s="50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ht="14.25" customHeight="1">
      <c r="A610" s="49"/>
      <c r="B610" s="49"/>
      <c r="C610" s="49"/>
      <c r="D610" s="50"/>
      <c r="E610" s="50"/>
      <c r="F610" s="50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ht="14.25" customHeight="1">
      <c r="A611" s="49"/>
      <c r="B611" s="49"/>
      <c r="C611" s="49"/>
      <c r="D611" s="50"/>
      <c r="E611" s="50"/>
      <c r="F611" s="50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ht="14.25" customHeight="1">
      <c r="A612" s="49"/>
      <c r="B612" s="49"/>
      <c r="C612" s="49"/>
      <c r="D612" s="50"/>
      <c r="E612" s="50"/>
      <c r="F612" s="50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ht="14.25" customHeight="1">
      <c r="A613" s="49"/>
      <c r="B613" s="49"/>
      <c r="C613" s="49"/>
      <c r="D613" s="50"/>
      <c r="E613" s="50"/>
      <c r="F613" s="50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ht="14.25" customHeight="1">
      <c r="A614" s="49"/>
      <c r="B614" s="49"/>
      <c r="C614" s="49"/>
      <c r="D614" s="50"/>
      <c r="E614" s="50"/>
      <c r="F614" s="50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ht="14.25" customHeight="1">
      <c r="A615" s="49"/>
      <c r="B615" s="49"/>
      <c r="C615" s="49"/>
      <c r="D615" s="50"/>
      <c r="E615" s="50"/>
      <c r="F615" s="50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ht="14.25" customHeight="1">
      <c r="A616" s="49"/>
      <c r="B616" s="49"/>
      <c r="C616" s="49"/>
      <c r="D616" s="50"/>
      <c r="E616" s="50"/>
      <c r="F616" s="50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ht="14.25" customHeight="1">
      <c r="A617" s="49"/>
      <c r="B617" s="49"/>
      <c r="C617" s="49"/>
      <c r="D617" s="50"/>
      <c r="E617" s="50"/>
      <c r="F617" s="50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ht="14.25" customHeight="1">
      <c r="A618" s="49"/>
      <c r="B618" s="49"/>
      <c r="C618" s="49"/>
      <c r="D618" s="50"/>
      <c r="E618" s="50"/>
      <c r="F618" s="50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ht="14.25" customHeight="1">
      <c r="A619" s="49"/>
      <c r="B619" s="49"/>
      <c r="C619" s="49"/>
      <c r="D619" s="50"/>
      <c r="E619" s="50"/>
      <c r="F619" s="50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ht="14.25" customHeight="1">
      <c r="A620" s="49"/>
      <c r="B620" s="49"/>
      <c r="C620" s="49"/>
      <c r="D620" s="50"/>
      <c r="E620" s="50"/>
      <c r="F620" s="50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ht="14.25" customHeight="1">
      <c r="A621" s="49"/>
      <c r="B621" s="49"/>
      <c r="C621" s="49"/>
      <c r="D621" s="50"/>
      <c r="E621" s="50"/>
      <c r="F621" s="50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ht="14.25" customHeight="1">
      <c r="A622" s="49"/>
      <c r="B622" s="49"/>
      <c r="C622" s="49"/>
      <c r="D622" s="50"/>
      <c r="E622" s="50"/>
      <c r="F622" s="50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ht="14.25" customHeight="1">
      <c r="A623" s="49"/>
      <c r="B623" s="49"/>
      <c r="C623" s="49"/>
      <c r="D623" s="50"/>
      <c r="E623" s="50"/>
      <c r="F623" s="50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ht="14.25" customHeight="1">
      <c r="A624" s="49"/>
      <c r="B624" s="49"/>
      <c r="C624" s="49"/>
      <c r="D624" s="50"/>
      <c r="E624" s="50"/>
      <c r="F624" s="50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ht="14.25" customHeight="1">
      <c r="A625" s="49"/>
      <c r="B625" s="49"/>
      <c r="C625" s="49"/>
      <c r="D625" s="50"/>
      <c r="E625" s="50"/>
      <c r="F625" s="50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ht="14.25" customHeight="1">
      <c r="A626" s="49"/>
      <c r="B626" s="49"/>
      <c r="C626" s="49"/>
      <c r="D626" s="50"/>
      <c r="E626" s="50"/>
      <c r="F626" s="50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ht="14.25" customHeight="1">
      <c r="A627" s="49"/>
      <c r="B627" s="49"/>
      <c r="C627" s="49"/>
      <c r="D627" s="50"/>
      <c r="E627" s="50"/>
      <c r="F627" s="50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ht="14.25" customHeight="1">
      <c r="A628" s="49"/>
      <c r="B628" s="49"/>
      <c r="C628" s="49"/>
      <c r="D628" s="50"/>
      <c r="E628" s="50"/>
      <c r="F628" s="50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ht="14.25" customHeight="1">
      <c r="A629" s="49"/>
      <c r="B629" s="49"/>
      <c r="C629" s="49"/>
      <c r="D629" s="50"/>
      <c r="E629" s="50"/>
      <c r="F629" s="50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ht="14.25" customHeight="1">
      <c r="A630" s="49"/>
      <c r="B630" s="49"/>
      <c r="C630" s="49"/>
      <c r="D630" s="50"/>
      <c r="E630" s="50"/>
      <c r="F630" s="50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ht="14.25" customHeight="1">
      <c r="A631" s="49"/>
      <c r="B631" s="49"/>
      <c r="C631" s="49"/>
      <c r="D631" s="50"/>
      <c r="E631" s="50"/>
      <c r="F631" s="50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ht="14.25" customHeight="1">
      <c r="A632" s="49"/>
      <c r="B632" s="49"/>
      <c r="C632" s="49"/>
      <c r="D632" s="50"/>
      <c r="E632" s="50"/>
      <c r="F632" s="50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ht="14.25" customHeight="1">
      <c r="A633" s="49"/>
      <c r="B633" s="49"/>
      <c r="C633" s="49"/>
      <c r="D633" s="50"/>
      <c r="E633" s="50"/>
      <c r="F633" s="50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ht="14.25" customHeight="1">
      <c r="A634" s="49"/>
      <c r="B634" s="49"/>
      <c r="C634" s="49"/>
      <c r="D634" s="50"/>
      <c r="E634" s="50"/>
      <c r="F634" s="50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ht="14.25" customHeight="1">
      <c r="A635" s="49"/>
      <c r="B635" s="49"/>
      <c r="C635" s="49"/>
      <c r="D635" s="50"/>
      <c r="E635" s="50"/>
      <c r="F635" s="50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ht="14.25" customHeight="1">
      <c r="A636" s="49"/>
      <c r="B636" s="49"/>
      <c r="C636" s="49"/>
      <c r="D636" s="50"/>
      <c r="E636" s="50"/>
      <c r="F636" s="50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ht="14.25" customHeight="1">
      <c r="A637" s="49"/>
      <c r="B637" s="49"/>
      <c r="C637" s="49"/>
      <c r="D637" s="50"/>
      <c r="E637" s="50"/>
      <c r="F637" s="50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ht="14.25" customHeight="1">
      <c r="A638" s="49"/>
      <c r="B638" s="49"/>
      <c r="C638" s="49"/>
      <c r="D638" s="50"/>
      <c r="E638" s="50"/>
      <c r="F638" s="50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ht="14.25" customHeight="1">
      <c r="A639" s="49"/>
      <c r="B639" s="49"/>
      <c r="C639" s="49"/>
      <c r="D639" s="50"/>
      <c r="E639" s="50"/>
      <c r="F639" s="50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ht="14.25" customHeight="1">
      <c r="A640" s="49"/>
      <c r="B640" s="49"/>
      <c r="C640" s="49"/>
      <c r="D640" s="50"/>
      <c r="E640" s="50"/>
      <c r="F640" s="50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ht="14.25" customHeight="1">
      <c r="A641" s="49"/>
      <c r="B641" s="49"/>
      <c r="C641" s="49"/>
      <c r="D641" s="50"/>
      <c r="E641" s="50"/>
      <c r="F641" s="50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ht="14.25" customHeight="1">
      <c r="A642" s="49"/>
      <c r="B642" s="49"/>
      <c r="C642" s="49"/>
      <c r="D642" s="50"/>
      <c r="E642" s="50"/>
      <c r="F642" s="50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ht="14.25" customHeight="1">
      <c r="A643" s="49"/>
      <c r="B643" s="49"/>
      <c r="C643" s="49"/>
      <c r="D643" s="50"/>
      <c r="E643" s="50"/>
      <c r="F643" s="50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ht="14.25" customHeight="1">
      <c r="A644" s="49"/>
      <c r="B644" s="49"/>
      <c r="C644" s="49"/>
      <c r="D644" s="50"/>
      <c r="E644" s="50"/>
      <c r="F644" s="50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ht="14.25" customHeight="1">
      <c r="A645" s="49"/>
      <c r="B645" s="49"/>
      <c r="C645" s="49"/>
      <c r="D645" s="50"/>
      <c r="E645" s="50"/>
      <c r="F645" s="50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ht="14.25" customHeight="1">
      <c r="A646" s="49"/>
      <c r="B646" s="49"/>
      <c r="C646" s="49"/>
      <c r="D646" s="50"/>
      <c r="E646" s="50"/>
      <c r="F646" s="50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ht="14.25" customHeight="1">
      <c r="A647" s="49"/>
      <c r="B647" s="49"/>
      <c r="C647" s="49"/>
      <c r="D647" s="50"/>
      <c r="E647" s="50"/>
      <c r="F647" s="50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ht="14.25" customHeight="1">
      <c r="A648" s="49"/>
      <c r="B648" s="49"/>
      <c r="C648" s="49"/>
      <c r="D648" s="50"/>
      <c r="E648" s="50"/>
      <c r="F648" s="50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ht="14.25" customHeight="1">
      <c r="A649" s="49"/>
      <c r="B649" s="49"/>
      <c r="C649" s="49"/>
      <c r="D649" s="50"/>
      <c r="E649" s="50"/>
      <c r="F649" s="50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ht="14.25" customHeight="1">
      <c r="A650" s="49"/>
      <c r="B650" s="49"/>
      <c r="C650" s="49"/>
      <c r="D650" s="50"/>
      <c r="E650" s="50"/>
      <c r="F650" s="50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ht="14.25" customHeight="1">
      <c r="A651" s="49"/>
      <c r="B651" s="49"/>
      <c r="C651" s="49"/>
      <c r="D651" s="50"/>
      <c r="E651" s="50"/>
      <c r="F651" s="50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ht="14.25" customHeight="1">
      <c r="A652" s="49"/>
      <c r="B652" s="49"/>
      <c r="C652" s="49"/>
      <c r="D652" s="50"/>
      <c r="E652" s="50"/>
      <c r="F652" s="50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ht="14.25" customHeight="1">
      <c r="A653" s="49"/>
      <c r="B653" s="49"/>
      <c r="C653" s="49"/>
      <c r="D653" s="50"/>
      <c r="E653" s="50"/>
      <c r="F653" s="50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ht="14.25" customHeight="1">
      <c r="A654" s="49"/>
      <c r="B654" s="49"/>
      <c r="C654" s="49"/>
      <c r="D654" s="50"/>
      <c r="E654" s="50"/>
      <c r="F654" s="50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ht="14.25" customHeight="1">
      <c r="A655" s="49"/>
      <c r="B655" s="49"/>
      <c r="C655" s="49"/>
      <c r="D655" s="50"/>
      <c r="E655" s="50"/>
      <c r="F655" s="50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ht="14.25" customHeight="1">
      <c r="A656" s="49"/>
      <c r="B656" s="49"/>
      <c r="C656" s="49"/>
      <c r="D656" s="50"/>
      <c r="E656" s="50"/>
      <c r="F656" s="50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ht="14.25" customHeight="1">
      <c r="A657" s="49"/>
      <c r="B657" s="49"/>
      <c r="C657" s="49"/>
      <c r="D657" s="50"/>
      <c r="E657" s="50"/>
      <c r="F657" s="50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ht="14.25" customHeight="1">
      <c r="A658" s="49"/>
      <c r="B658" s="49"/>
      <c r="C658" s="49"/>
      <c r="D658" s="50"/>
      <c r="E658" s="50"/>
      <c r="F658" s="50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ht="14.25" customHeight="1">
      <c r="A659" s="49"/>
      <c r="B659" s="49"/>
      <c r="C659" s="49"/>
      <c r="D659" s="50"/>
      <c r="E659" s="50"/>
      <c r="F659" s="50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ht="14.25" customHeight="1">
      <c r="A660" s="49"/>
      <c r="B660" s="49"/>
      <c r="C660" s="49"/>
      <c r="D660" s="50"/>
      <c r="E660" s="50"/>
      <c r="F660" s="50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ht="14.25" customHeight="1">
      <c r="A661" s="49"/>
      <c r="B661" s="49"/>
      <c r="C661" s="49"/>
      <c r="D661" s="50"/>
      <c r="E661" s="50"/>
      <c r="F661" s="50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ht="14.25" customHeight="1">
      <c r="A662" s="49"/>
      <c r="B662" s="49"/>
      <c r="C662" s="49"/>
      <c r="D662" s="50"/>
      <c r="E662" s="50"/>
      <c r="F662" s="50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ht="14.25" customHeight="1">
      <c r="A663" s="49"/>
      <c r="B663" s="49"/>
      <c r="C663" s="49"/>
      <c r="D663" s="50"/>
      <c r="E663" s="50"/>
      <c r="F663" s="50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ht="14.25" customHeight="1">
      <c r="A664" s="49"/>
      <c r="B664" s="49"/>
      <c r="C664" s="49"/>
      <c r="D664" s="50"/>
      <c r="E664" s="50"/>
      <c r="F664" s="50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ht="14.25" customHeight="1">
      <c r="A665" s="49"/>
      <c r="B665" s="49"/>
      <c r="C665" s="49"/>
      <c r="D665" s="50"/>
      <c r="E665" s="50"/>
      <c r="F665" s="50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ht="14.25" customHeight="1">
      <c r="A666" s="49"/>
      <c r="B666" s="49"/>
      <c r="C666" s="49"/>
      <c r="D666" s="50"/>
      <c r="E666" s="50"/>
      <c r="F666" s="50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ht="14.25" customHeight="1">
      <c r="A667" s="49"/>
      <c r="B667" s="49"/>
      <c r="C667" s="49"/>
      <c r="D667" s="50"/>
      <c r="E667" s="50"/>
      <c r="F667" s="50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ht="14.25" customHeight="1">
      <c r="A668" s="49"/>
      <c r="B668" s="49"/>
      <c r="C668" s="49"/>
      <c r="D668" s="50"/>
      <c r="E668" s="50"/>
      <c r="F668" s="50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ht="14.25" customHeight="1">
      <c r="A669" s="49"/>
      <c r="B669" s="49"/>
      <c r="C669" s="49"/>
      <c r="D669" s="50"/>
      <c r="E669" s="50"/>
      <c r="F669" s="50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ht="14.25" customHeight="1">
      <c r="A670" s="49"/>
      <c r="B670" s="49"/>
      <c r="C670" s="49"/>
      <c r="D670" s="50"/>
      <c r="E670" s="50"/>
      <c r="F670" s="50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ht="14.25" customHeight="1">
      <c r="A671" s="49"/>
      <c r="B671" s="49"/>
      <c r="C671" s="49"/>
      <c r="D671" s="50"/>
      <c r="E671" s="50"/>
      <c r="F671" s="50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ht="14.25" customHeight="1">
      <c r="A672" s="49"/>
      <c r="B672" s="49"/>
      <c r="C672" s="49"/>
      <c r="D672" s="50"/>
      <c r="E672" s="50"/>
      <c r="F672" s="50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ht="14.25" customHeight="1">
      <c r="A673" s="49"/>
      <c r="B673" s="49"/>
      <c r="C673" s="49"/>
      <c r="D673" s="50"/>
      <c r="E673" s="50"/>
      <c r="F673" s="50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ht="14.25" customHeight="1">
      <c r="A674" s="49"/>
      <c r="B674" s="49"/>
      <c r="C674" s="49"/>
      <c r="D674" s="50"/>
      <c r="E674" s="50"/>
      <c r="F674" s="50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ht="14.25" customHeight="1">
      <c r="A675" s="49"/>
      <c r="B675" s="49"/>
      <c r="C675" s="49"/>
      <c r="D675" s="50"/>
      <c r="E675" s="50"/>
      <c r="F675" s="50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ht="14.25" customHeight="1">
      <c r="A676" s="49"/>
      <c r="B676" s="49"/>
      <c r="C676" s="49"/>
      <c r="D676" s="50"/>
      <c r="E676" s="50"/>
      <c r="F676" s="50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ht="14.25" customHeight="1">
      <c r="A677" s="49"/>
      <c r="B677" s="49"/>
      <c r="C677" s="49"/>
      <c r="D677" s="50"/>
      <c r="E677" s="50"/>
      <c r="F677" s="50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ht="14.25" customHeight="1">
      <c r="A678" s="49"/>
      <c r="B678" s="49"/>
      <c r="C678" s="49"/>
      <c r="D678" s="50"/>
      <c r="E678" s="50"/>
      <c r="F678" s="50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ht="14.25" customHeight="1">
      <c r="A679" s="49"/>
      <c r="B679" s="49"/>
      <c r="C679" s="49"/>
      <c r="D679" s="50"/>
      <c r="E679" s="50"/>
      <c r="F679" s="50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ht="14.25" customHeight="1">
      <c r="A680" s="49"/>
      <c r="B680" s="49"/>
      <c r="C680" s="49"/>
      <c r="D680" s="50"/>
      <c r="E680" s="50"/>
      <c r="F680" s="50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ht="14.25" customHeight="1">
      <c r="A681" s="49"/>
      <c r="B681" s="49"/>
      <c r="C681" s="49"/>
      <c r="D681" s="50"/>
      <c r="E681" s="50"/>
      <c r="F681" s="50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ht="14.25" customHeight="1">
      <c r="A682" s="49"/>
      <c r="B682" s="49"/>
      <c r="C682" s="49"/>
      <c r="D682" s="50"/>
      <c r="E682" s="50"/>
      <c r="F682" s="50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ht="14.25" customHeight="1">
      <c r="A683" s="49"/>
      <c r="B683" s="49"/>
      <c r="C683" s="49"/>
      <c r="D683" s="50"/>
      <c r="E683" s="50"/>
      <c r="F683" s="50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ht="14.25" customHeight="1">
      <c r="A684" s="49"/>
      <c r="B684" s="49"/>
      <c r="C684" s="49"/>
      <c r="D684" s="50"/>
      <c r="E684" s="50"/>
      <c r="F684" s="50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ht="14.25" customHeight="1">
      <c r="A685" s="49"/>
      <c r="B685" s="49"/>
      <c r="C685" s="49"/>
      <c r="D685" s="50"/>
      <c r="E685" s="50"/>
      <c r="F685" s="50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ht="14.25" customHeight="1">
      <c r="A686" s="49"/>
      <c r="B686" s="49"/>
      <c r="C686" s="49"/>
      <c r="D686" s="50"/>
      <c r="E686" s="50"/>
      <c r="F686" s="50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ht="14.25" customHeight="1">
      <c r="A687" s="49"/>
      <c r="B687" s="49"/>
      <c r="C687" s="49"/>
      <c r="D687" s="50"/>
      <c r="E687" s="50"/>
      <c r="F687" s="50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ht="14.25" customHeight="1">
      <c r="A688" s="49"/>
      <c r="B688" s="49"/>
      <c r="C688" s="49"/>
      <c r="D688" s="50"/>
      <c r="E688" s="50"/>
      <c r="F688" s="50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ht="14.25" customHeight="1">
      <c r="A689" s="49"/>
      <c r="B689" s="49"/>
      <c r="C689" s="49"/>
      <c r="D689" s="50"/>
      <c r="E689" s="50"/>
      <c r="F689" s="50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ht="14.25" customHeight="1">
      <c r="A690" s="49"/>
      <c r="B690" s="49"/>
      <c r="C690" s="49"/>
      <c r="D690" s="50"/>
      <c r="E690" s="50"/>
      <c r="F690" s="50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ht="14.25" customHeight="1">
      <c r="A691" s="49"/>
      <c r="B691" s="49"/>
      <c r="C691" s="49"/>
      <c r="D691" s="50"/>
      <c r="E691" s="50"/>
      <c r="F691" s="50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ht="14.25" customHeight="1">
      <c r="A692" s="49"/>
      <c r="B692" s="49"/>
      <c r="C692" s="49"/>
      <c r="D692" s="50"/>
      <c r="E692" s="50"/>
      <c r="F692" s="50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ht="14.25" customHeight="1">
      <c r="A693" s="49"/>
      <c r="B693" s="49"/>
      <c r="C693" s="49"/>
      <c r="D693" s="50"/>
      <c r="E693" s="50"/>
      <c r="F693" s="50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ht="14.25" customHeight="1">
      <c r="A694" s="49"/>
      <c r="B694" s="49"/>
      <c r="C694" s="49"/>
      <c r="D694" s="50"/>
      <c r="E694" s="50"/>
      <c r="F694" s="50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ht="14.25" customHeight="1">
      <c r="A695" s="49"/>
      <c r="B695" s="49"/>
      <c r="C695" s="49"/>
      <c r="D695" s="50"/>
      <c r="E695" s="50"/>
      <c r="F695" s="50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ht="14.25" customHeight="1">
      <c r="A696" s="49"/>
      <c r="B696" s="49"/>
      <c r="C696" s="49"/>
      <c r="D696" s="50"/>
      <c r="E696" s="50"/>
      <c r="F696" s="50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ht="14.25" customHeight="1">
      <c r="A697" s="49"/>
      <c r="B697" s="49"/>
      <c r="C697" s="49"/>
      <c r="D697" s="50"/>
      <c r="E697" s="50"/>
      <c r="F697" s="50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ht="14.25" customHeight="1">
      <c r="A698" s="49"/>
      <c r="B698" s="49"/>
      <c r="C698" s="49"/>
      <c r="D698" s="50"/>
      <c r="E698" s="50"/>
      <c r="F698" s="50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ht="14.25" customHeight="1">
      <c r="A699" s="49"/>
      <c r="B699" s="49"/>
      <c r="C699" s="49"/>
      <c r="D699" s="50"/>
      <c r="E699" s="50"/>
      <c r="F699" s="50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ht="14.25" customHeight="1">
      <c r="A700" s="49"/>
      <c r="B700" s="49"/>
      <c r="C700" s="49"/>
      <c r="D700" s="50"/>
      <c r="E700" s="50"/>
      <c r="F700" s="50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ht="14.25" customHeight="1">
      <c r="A701" s="49"/>
      <c r="B701" s="49"/>
      <c r="C701" s="49"/>
      <c r="D701" s="50"/>
      <c r="E701" s="50"/>
      <c r="F701" s="50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ht="14.25" customHeight="1">
      <c r="A702" s="49"/>
      <c r="B702" s="49"/>
      <c r="C702" s="49"/>
      <c r="D702" s="50"/>
      <c r="E702" s="50"/>
      <c r="F702" s="50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ht="14.25" customHeight="1">
      <c r="A703" s="49"/>
      <c r="B703" s="49"/>
      <c r="C703" s="49"/>
      <c r="D703" s="50"/>
      <c r="E703" s="50"/>
      <c r="F703" s="50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ht="14.25" customHeight="1">
      <c r="A704" s="49"/>
      <c r="B704" s="49"/>
      <c r="C704" s="49"/>
      <c r="D704" s="50"/>
      <c r="E704" s="50"/>
      <c r="F704" s="50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ht="14.25" customHeight="1">
      <c r="A705" s="49"/>
      <c r="B705" s="49"/>
      <c r="C705" s="49"/>
      <c r="D705" s="50"/>
      <c r="E705" s="50"/>
      <c r="F705" s="50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ht="14.25" customHeight="1">
      <c r="A706" s="49"/>
      <c r="B706" s="49"/>
      <c r="C706" s="49"/>
      <c r="D706" s="50"/>
      <c r="E706" s="50"/>
      <c r="F706" s="50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ht="14.25" customHeight="1">
      <c r="A707" s="49"/>
      <c r="B707" s="49"/>
      <c r="C707" s="49"/>
      <c r="D707" s="50"/>
      <c r="E707" s="50"/>
      <c r="F707" s="50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ht="14.25" customHeight="1">
      <c r="A708" s="49"/>
      <c r="B708" s="49"/>
      <c r="C708" s="49"/>
      <c r="D708" s="50"/>
      <c r="E708" s="50"/>
      <c r="F708" s="50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ht="14.25" customHeight="1">
      <c r="A709" s="49"/>
      <c r="B709" s="49"/>
      <c r="C709" s="49"/>
      <c r="D709" s="50"/>
      <c r="E709" s="50"/>
      <c r="F709" s="50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ht="14.25" customHeight="1">
      <c r="A710" s="49"/>
      <c r="B710" s="49"/>
      <c r="C710" s="49"/>
      <c r="D710" s="50"/>
      <c r="E710" s="50"/>
      <c r="F710" s="50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ht="14.25" customHeight="1">
      <c r="A711" s="49"/>
      <c r="B711" s="49"/>
      <c r="C711" s="49"/>
      <c r="D711" s="50"/>
      <c r="E711" s="50"/>
      <c r="F711" s="50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ht="14.25" customHeight="1">
      <c r="A712" s="49"/>
      <c r="B712" s="49"/>
      <c r="C712" s="49"/>
      <c r="D712" s="50"/>
      <c r="E712" s="50"/>
      <c r="F712" s="50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ht="14.25" customHeight="1">
      <c r="A713" s="49"/>
      <c r="B713" s="49"/>
      <c r="C713" s="49"/>
      <c r="D713" s="50"/>
      <c r="E713" s="50"/>
      <c r="F713" s="50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ht="14.25" customHeight="1">
      <c r="A714" s="49"/>
      <c r="B714" s="49"/>
      <c r="C714" s="49"/>
      <c r="D714" s="50"/>
      <c r="E714" s="50"/>
      <c r="F714" s="50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ht="14.25" customHeight="1">
      <c r="A715" s="49"/>
      <c r="B715" s="49"/>
      <c r="C715" s="49"/>
      <c r="D715" s="50"/>
      <c r="E715" s="50"/>
      <c r="F715" s="50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ht="14.25" customHeight="1">
      <c r="A716" s="49"/>
      <c r="B716" s="49"/>
      <c r="C716" s="49"/>
      <c r="D716" s="50"/>
      <c r="E716" s="50"/>
      <c r="F716" s="50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ht="14.25" customHeight="1">
      <c r="A717" s="49"/>
      <c r="B717" s="49"/>
      <c r="C717" s="49"/>
      <c r="D717" s="50"/>
      <c r="E717" s="50"/>
      <c r="F717" s="50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ht="14.25" customHeight="1">
      <c r="A718" s="49"/>
      <c r="B718" s="49"/>
      <c r="C718" s="49"/>
      <c r="D718" s="50"/>
      <c r="E718" s="50"/>
      <c r="F718" s="50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ht="14.25" customHeight="1">
      <c r="A719" s="49"/>
      <c r="B719" s="49"/>
      <c r="C719" s="49"/>
      <c r="D719" s="50"/>
      <c r="E719" s="50"/>
      <c r="F719" s="50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ht="14.25" customHeight="1">
      <c r="A720" s="49"/>
      <c r="B720" s="49"/>
      <c r="C720" s="49"/>
      <c r="D720" s="50"/>
      <c r="E720" s="50"/>
      <c r="F720" s="50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ht="14.25" customHeight="1">
      <c r="A721" s="49"/>
      <c r="B721" s="49"/>
      <c r="C721" s="49"/>
      <c r="D721" s="50"/>
      <c r="E721" s="50"/>
      <c r="F721" s="50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ht="14.25" customHeight="1">
      <c r="A722" s="49"/>
      <c r="B722" s="49"/>
      <c r="C722" s="49"/>
      <c r="D722" s="50"/>
      <c r="E722" s="50"/>
      <c r="F722" s="50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ht="14.25" customHeight="1">
      <c r="A723" s="49"/>
      <c r="B723" s="49"/>
      <c r="C723" s="49"/>
      <c r="D723" s="50"/>
      <c r="E723" s="50"/>
      <c r="F723" s="50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ht="14.25" customHeight="1">
      <c r="A724" s="49"/>
      <c r="B724" s="49"/>
      <c r="C724" s="49"/>
      <c r="D724" s="50"/>
      <c r="E724" s="50"/>
      <c r="F724" s="50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ht="14.25" customHeight="1">
      <c r="A725" s="49"/>
      <c r="B725" s="49"/>
      <c r="C725" s="49"/>
      <c r="D725" s="50"/>
      <c r="E725" s="50"/>
      <c r="F725" s="50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ht="14.25" customHeight="1">
      <c r="A726" s="49"/>
      <c r="B726" s="49"/>
      <c r="C726" s="49"/>
      <c r="D726" s="50"/>
      <c r="E726" s="50"/>
      <c r="F726" s="50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ht="14.25" customHeight="1">
      <c r="A727" s="49"/>
      <c r="B727" s="49"/>
      <c r="C727" s="49"/>
      <c r="D727" s="50"/>
      <c r="E727" s="50"/>
      <c r="F727" s="50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ht="14.25" customHeight="1">
      <c r="A728" s="49"/>
      <c r="B728" s="49"/>
      <c r="C728" s="49"/>
      <c r="D728" s="50"/>
      <c r="E728" s="50"/>
      <c r="F728" s="50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ht="14.25" customHeight="1">
      <c r="A729" s="49"/>
      <c r="B729" s="49"/>
      <c r="C729" s="49"/>
      <c r="D729" s="50"/>
      <c r="E729" s="50"/>
      <c r="F729" s="50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ht="14.25" customHeight="1">
      <c r="A730" s="49"/>
      <c r="B730" s="49"/>
      <c r="C730" s="49"/>
      <c r="D730" s="50"/>
      <c r="E730" s="50"/>
      <c r="F730" s="50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ht="14.25" customHeight="1">
      <c r="A731" s="49"/>
      <c r="B731" s="49"/>
      <c r="C731" s="49"/>
      <c r="D731" s="50"/>
      <c r="E731" s="50"/>
      <c r="F731" s="50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ht="14.25" customHeight="1">
      <c r="A732" s="49"/>
      <c r="B732" s="49"/>
      <c r="C732" s="49"/>
      <c r="D732" s="50"/>
      <c r="E732" s="50"/>
      <c r="F732" s="50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ht="14.25" customHeight="1">
      <c r="A733" s="49"/>
      <c r="B733" s="49"/>
      <c r="C733" s="49"/>
      <c r="D733" s="50"/>
      <c r="E733" s="50"/>
      <c r="F733" s="50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ht="14.25" customHeight="1">
      <c r="A734" s="49"/>
      <c r="B734" s="49"/>
      <c r="C734" s="49"/>
      <c r="D734" s="50"/>
      <c r="E734" s="50"/>
      <c r="F734" s="50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ht="14.25" customHeight="1">
      <c r="A735" s="49"/>
      <c r="B735" s="49"/>
      <c r="C735" s="49"/>
      <c r="D735" s="50"/>
      <c r="E735" s="50"/>
      <c r="F735" s="50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ht="14.25" customHeight="1">
      <c r="A736" s="49"/>
      <c r="B736" s="49"/>
      <c r="C736" s="49"/>
      <c r="D736" s="50"/>
      <c r="E736" s="50"/>
      <c r="F736" s="50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ht="14.25" customHeight="1">
      <c r="A737" s="49"/>
      <c r="B737" s="49"/>
      <c r="C737" s="49"/>
      <c r="D737" s="50"/>
      <c r="E737" s="50"/>
      <c r="F737" s="50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ht="14.25" customHeight="1">
      <c r="A738" s="49"/>
      <c r="B738" s="49"/>
      <c r="C738" s="49"/>
      <c r="D738" s="50"/>
      <c r="E738" s="50"/>
      <c r="F738" s="50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ht="14.25" customHeight="1">
      <c r="A739" s="49"/>
      <c r="B739" s="49"/>
      <c r="C739" s="49"/>
      <c r="D739" s="50"/>
      <c r="E739" s="50"/>
      <c r="F739" s="50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ht="14.25" customHeight="1">
      <c r="A740" s="49"/>
      <c r="B740" s="49"/>
      <c r="C740" s="49"/>
      <c r="D740" s="50"/>
      <c r="E740" s="50"/>
      <c r="F740" s="50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ht="14.25" customHeight="1">
      <c r="A741" s="49"/>
      <c r="B741" s="49"/>
      <c r="C741" s="49"/>
      <c r="D741" s="50"/>
      <c r="E741" s="50"/>
      <c r="F741" s="50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ht="14.25" customHeight="1">
      <c r="A742" s="49"/>
      <c r="B742" s="49"/>
      <c r="C742" s="49"/>
      <c r="D742" s="50"/>
      <c r="E742" s="50"/>
      <c r="F742" s="50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ht="14.25" customHeight="1">
      <c r="A743" s="49"/>
      <c r="B743" s="49"/>
      <c r="C743" s="49"/>
      <c r="D743" s="50"/>
      <c r="E743" s="50"/>
      <c r="F743" s="50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ht="14.25" customHeight="1">
      <c r="A744" s="49"/>
      <c r="B744" s="49"/>
      <c r="C744" s="49"/>
      <c r="D744" s="50"/>
      <c r="E744" s="50"/>
      <c r="F744" s="50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ht="14.25" customHeight="1">
      <c r="A745" s="49"/>
      <c r="B745" s="49"/>
      <c r="C745" s="49"/>
      <c r="D745" s="50"/>
      <c r="E745" s="50"/>
      <c r="F745" s="50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ht="14.25" customHeight="1">
      <c r="A746" s="49"/>
      <c r="B746" s="49"/>
      <c r="C746" s="49"/>
      <c r="D746" s="50"/>
      <c r="E746" s="50"/>
      <c r="F746" s="50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ht="14.25" customHeight="1">
      <c r="A747" s="49"/>
      <c r="B747" s="49"/>
      <c r="C747" s="49"/>
      <c r="D747" s="50"/>
      <c r="E747" s="50"/>
      <c r="F747" s="50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ht="14.25" customHeight="1">
      <c r="A748" s="49"/>
      <c r="B748" s="49"/>
      <c r="C748" s="49"/>
      <c r="D748" s="50"/>
      <c r="E748" s="50"/>
      <c r="F748" s="50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ht="14.25" customHeight="1">
      <c r="A749" s="49"/>
      <c r="B749" s="49"/>
      <c r="C749" s="49"/>
      <c r="D749" s="50"/>
      <c r="E749" s="50"/>
      <c r="F749" s="50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ht="14.25" customHeight="1">
      <c r="A750" s="49"/>
      <c r="B750" s="49"/>
      <c r="C750" s="49"/>
      <c r="D750" s="50"/>
      <c r="E750" s="50"/>
      <c r="F750" s="50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ht="14.25" customHeight="1">
      <c r="A751" s="49"/>
      <c r="B751" s="49"/>
      <c r="C751" s="49"/>
      <c r="D751" s="50"/>
      <c r="E751" s="50"/>
      <c r="F751" s="50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ht="14.25" customHeight="1">
      <c r="A752" s="49"/>
      <c r="B752" s="49"/>
      <c r="C752" s="49"/>
      <c r="D752" s="50"/>
      <c r="E752" s="50"/>
      <c r="F752" s="50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ht="14.25" customHeight="1">
      <c r="A753" s="49"/>
      <c r="B753" s="49"/>
      <c r="C753" s="49"/>
      <c r="D753" s="50"/>
      <c r="E753" s="50"/>
      <c r="F753" s="50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ht="14.25" customHeight="1">
      <c r="A754" s="49"/>
      <c r="B754" s="49"/>
      <c r="C754" s="49"/>
      <c r="D754" s="50"/>
      <c r="E754" s="50"/>
      <c r="F754" s="50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ht="14.25" customHeight="1">
      <c r="A755" s="49"/>
      <c r="B755" s="49"/>
      <c r="C755" s="49"/>
      <c r="D755" s="50"/>
      <c r="E755" s="50"/>
      <c r="F755" s="50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ht="14.25" customHeight="1">
      <c r="A756" s="49"/>
      <c r="B756" s="49"/>
      <c r="C756" s="49"/>
      <c r="D756" s="50"/>
      <c r="E756" s="50"/>
      <c r="F756" s="50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ht="14.25" customHeight="1">
      <c r="A757" s="49"/>
      <c r="B757" s="49"/>
      <c r="C757" s="49"/>
      <c r="D757" s="50"/>
      <c r="E757" s="50"/>
      <c r="F757" s="50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ht="14.25" customHeight="1">
      <c r="A758" s="49"/>
      <c r="B758" s="49"/>
      <c r="C758" s="49"/>
      <c r="D758" s="50"/>
      <c r="E758" s="50"/>
      <c r="F758" s="50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ht="14.25" customHeight="1">
      <c r="A759" s="49"/>
      <c r="B759" s="49"/>
      <c r="C759" s="49"/>
      <c r="D759" s="50"/>
      <c r="E759" s="50"/>
      <c r="F759" s="50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ht="14.25" customHeight="1">
      <c r="A760" s="49"/>
      <c r="B760" s="49"/>
      <c r="C760" s="49"/>
      <c r="D760" s="50"/>
      <c r="E760" s="50"/>
      <c r="F760" s="50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ht="14.25" customHeight="1">
      <c r="A761" s="49"/>
      <c r="B761" s="49"/>
      <c r="C761" s="49"/>
      <c r="D761" s="50"/>
      <c r="E761" s="50"/>
      <c r="F761" s="50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ht="14.25" customHeight="1">
      <c r="A762" s="49"/>
      <c r="B762" s="49"/>
      <c r="C762" s="49"/>
      <c r="D762" s="50"/>
      <c r="E762" s="50"/>
      <c r="F762" s="50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ht="14.25" customHeight="1">
      <c r="A763" s="49"/>
      <c r="B763" s="49"/>
      <c r="C763" s="49"/>
      <c r="D763" s="50"/>
      <c r="E763" s="50"/>
      <c r="F763" s="50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ht="14.25" customHeight="1">
      <c r="A764" s="49"/>
      <c r="B764" s="49"/>
      <c r="C764" s="49"/>
      <c r="D764" s="50"/>
      <c r="E764" s="50"/>
      <c r="F764" s="50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ht="14.25" customHeight="1">
      <c r="A765" s="49"/>
      <c r="B765" s="49"/>
      <c r="C765" s="49"/>
      <c r="D765" s="50"/>
      <c r="E765" s="50"/>
      <c r="F765" s="50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ht="14.25" customHeight="1">
      <c r="A766" s="49"/>
      <c r="B766" s="49"/>
      <c r="C766" s="49"/>
      <c r="D766" s="50"/>
      <c r="E766" s="50"/>
      <c r="F766" s="50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ht="14.25" customHeight="1">
      <c r="A767" s="49"/>
      <c r="B767" s="49"/>
      <c r="C767" s="49"/>
      <c r="D767" s="50"/>
      <c r="E767" s="50"/>
      <c r="F767" s="50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ht="14.25" customHeight="1">
      <c r="A768" s="49"/>
      <c r="B768" s="49"/>
      <c r="C768" s="49"/>
      <c r="D768" s="50"/>
      <c r="E768" s="50"/>
      <c r="F768" s="50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ht="14.25" customHeight="1">
      <c r="A769" s="49"/>
      <c r="B769" s="49"/>
      <c r="C769" s="49"/>
      <c r="D769" s="50"/>
      <c r="E769" s="50"/>
      <c r="F769" s="50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ht="14.25" customHeight="1">
      <c r="A770" s="49"/>
      <c r="B770" s="49"/>
      <c r="C770" s="49"/>
      <c r="D770" s="50"/>
      <c r="E770" s="50"/>
      <c r="F770" s="50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ht="14.25" customHeight="1">
      <c r="A771" s="49"/>
      <c r="B771" s="49"/>
      <c r="C771" s="49"/>
      <c r="D771" s="50"/>
      <c r="E771" s="50"/>
      <c r="F771" s="50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ht="14.25" customHeight="1">
      <c r="A772" s="49"/>
      <c r="B772" s="49"/>
      <c r="C772" s="49"/>
      <c r="D772" s="50"/>
      <c r="E772" s="50"/>
      <c r="F772" s="50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ht="14.25" customHeight="1">
      <c r="A773" s="49"/>
      <c r="B773" s="49"/>
      <c r="C773" s="49"/>
      <c r="D773" s="50"/>
      <c r="E773" s="50"/>
      <c r="F773" s="50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ht="14.25" customHeight="1">
      <c r="A774" s="49"/>
      <c r="B774" s="49"/>
      <c r="C774" s="49"/>
      <c r="D774" s="50"/>
      <c r="E774" s="50"/>
      <c r="F774" s="50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ht="14.25" customHeight="1">
      <c r="A775" s="49"/>
      <c r="B775" s="49"/>
      <c r="C775" s="49"/>
      <c r="D775" s="50"/>
      <c r="E775" s="50"/>
      <c r="F775" s="50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ht="14.25" customHeight="1">
      <c r="A776" s="49"/>
      <c r="B776" s="49"/>
      <c r="C776" s="49"/>
      <c r="D776" s="50"/>
      <c r="E776" s="50"/>
      <c r="F776" s="50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ht="14.25" customHeight="1">
      <c r="A777" s="49"/>
      <c r="B777" s="49"/>
      <c r="C777" s="49"/>
      <c r="D777" s="50"/>
      <c r="E777" s="50"/>
      <c r="F777" s="50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ht="14.25" customHeight="1">
      <c r="A778" s="49"/>
      <c r="B778" s="49"/>
      <c r="C778" s="49"/>
      <c r="D778" s="50"/>
      <c r="E778" s="50"/>
      <c r="F778" s="50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ht="14.25" customHeight="1">
      <c r="A779" s="49"/>
      <c r="B779" s="49"/>
      <c r="C779" s="49"/>
      <c r="D779" s="50"/>
      <c r="E779" s="50"/>
      <c r="F779" s="50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ht="14.25" customHeight="1">
      <c r="A780" s="49"/>
      <c r="B780" s="49"/>
      <c r="C780" s="49"/>
      <c r="D780" s="50"/>
      <c r="E780" s="50"/>
      <c r="F780" s="50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ht="14.25" customHeight="1">
      <c r="A781" s="49"/>
      <c r="B781" s="49"/>
      <c r="C781" s="49"/>
      <c r="D781" s="50"/>
      <c r="E781" s="50"/>
      <c r="F781" s="50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ht="14.25" customHeight="1">
      <c r="A782" s="49"/>
      <c r="B782" s="49"/>
      <c r="C782" s="49"/>
      <c r="D782" s="50"/>
      <c r="E782" s="50"/>
      <c r="F782" s="50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ht="14.25" customHeight="1">
      <c r="A783" s="49"/>
      <c r="B783" s="49"/>
      <c r="C783" s="49"/>
      <c r="D783" s="50"/>
      <c r="E783" s="50"/>
      <c r="F783" s="50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ht="14.25" customHeight="1">
      <c r="A784" s="49"/>
      <c r="B784" s="49"/>
      <c r="C784" s="49"/>
      <c r="D784" s="50"/>
      <c r="E784" s="50"/>
      <c r="F784" s="50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ht="14.25" customHeight="1">
      <c r="A785" s="49"/>
      <c r="B785" s="49"/>
      <c r="C785" s="49"/>
      <c r="D785" s="50"/>
      <c r="E785" s="50"/>
      <c r="F785" s="50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ht="14.25" customHeight="1">
      <c r="A786" s="49"/>
      <c r="B786" s="49"/>
      <c r="C786" s="49"/>
      <c r="D786" s="50"/>
      <c r="E786" s="50"/>
      <c r="F786" s="50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ht="14.25" customHeight="1">
      <c r="A787" s="49"/>
      <c r="B787" s="49"/>
      <c r="C787" s="49"/>
      <c r="D787" s="50"/>
      <c r="E787" s="50"/>
      <c r="F787" s="50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ht="14.25" customHeight="1">
      <c r="A788" s="49"/>
      <c r="B788" s="49"/>
      <c r="C788" s="49"/>
      <c r="D788" s="50"/>
      <c r="E788" s="50"/>
      <c r="F788" s="50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ht="14.25" customHeight="1">
      <c r="A789" s="49"/>
      <c r="B789" s="49"/>
      <c r="C789" s="49"/>
      <c r="D789" s="50"/>
      <c r="E789" s="50"/>
      <c r="F789" s="50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ht="14.25" customHeight="1">
      <c r="A790" s="49"/>
      <c r="B790" s="49"/>
      <c r="C790" s="49"/>
      <c r="D790" s="50"/>
      <c r="E790" s="50"/>
      <c r="F790" s="50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ht="14.25" customHeight="1">
      <c r="A791" s="49"/>
      <c r="B791" s="49"/>
      <c r="C791" s="49"/>
      <c r="D791" s="50"/>
      <c r="E791" s="50"/>
      <c r="F791" s="50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ht="14.25" customHeight="1">
      <c r="A792" s="49"/>
      <c r="B792" s="49"/>
      <c r="C792" s="49"/>
      <c r="D792" s="50"/>
      <c r="E792" s="50"/>
      <c r="F792" s="50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ht="14.25" customHeight="1">
      <c r="A793" s="49"/>
      <c r="B793" s="49"/>
      <c r="C793" s="49"/>
      <c r="D793" s="50"/>
      <c r="E793" s="50"/>
      <c r="F793" s="50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ht="14.25" customHeight="1">
      <c r="A794" s="49"/>
      <c r="B794" s="49"/>
      <c r="C794" s="49"/>
      <c r="D794" s="50"/>
      <c r="E794" s="50"/>
      <c r="F794" s="50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ht="14.25" customHeight="1">
      <c r="A795" s="49"/>
      <c r="B795" s="49"/>
      <c r="C795" s="49"/>
      <c r="D795" s="50"/>
      <c r="E795" s="50"/>
      <c r="F795" s="50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ht="14.25" customHeight="1">
      <c r="A796" s="49"/>
      <c r="B796" s="49"/>
      <c r="C796" s="49"/>
      <c r="D796" s="50"/>
      <c r="E796" s="50"/>
      <c r="F796" s="50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ht="14.25" customHeight="1">
      <c r="A797" s="49"/>
      <c r="B797" s="49"/>
      <c r="C797" s="49"/>
      <c r="D797" s="50"/>
      <c r="E797" s="50"/>
      <c r="F797" s="50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ht="14.25" customHeight="1">
      <c r="A798" s="49"/>
      <c r="B798" s="49"/>
      <c r="C798" s="49"/>
      <c r="D798" s="50"/>
      <c r="E798" s="50"/>
      <c r="F798" s="50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ht="14.25" customHeight="1">
      <c r="A799" s="49"/>
      <c r="B799" s="49"/>
      <c r="C799" s="49"/>
      <c r="D799" s="50"/>
      <c r="E799" s="50"/>
      <c r="F799" s="50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ht="14.25" customHeight="1">
      <c r="A800" s="49"/>
      <c r="B800" s="49"/>
      <c r="C800" s="49"/>
      <c r="D800" s="50"/>
      <c r="E800" s="50"/>
      <c r="F800" s="50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ht="14.25" customHeight="1">
      <c r="A801" s="49"/>
      <c r="B801" s="49"/>
      <c r="C801" s="49"/>
      <c r="D801" s="50"/>
      <c r="E801" s="50"/>
      <c r="F801" s="50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ht="14.25" customHeight="1">
      <c r="A802" s="49"/>
      <c r="B802" s="49"/>
      <c r="C802" s="49"/>
      <c r="D802" s="50"/>
      <c r="E802" s="50"/>
      <c r="F802" s="50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ht="14.25" customHeight="1">
      <c r="A803" s="49"/>
      <c r="B803" s="49"/>
      <c r="C803" s="49"/>
      <c r="D803" s="50"/>
      <c r="E803" s="50"/>
      <c r="F803" s="50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ht="14.25" customHeight="1">
      <c r="A804" s="49"/>
      <c r="B804" s="49"/>
      <c r="C804" s="49"/>
      <c r="D804" s="50"/>
      <c r="E804" s="50"/>
      <c r="F804" s="50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ht="14.25" customHeight="1">
      <c r="A805" s="49"/>
      <c r="B805" s="49"/>
      <c r="C805" s="49"/>
      <c r="D805" s="50"/>
      <c r="E805" s="50"/>
      <c r="F805" s="50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ht="14.25" customHeight="1">
      <c r="A806" s="49"/>
      <c r="B806" s="49"/>
      <c r="C806" s="49"/>
      <c r="D806" s="50"/>
      <c r="E806" s="50"/>
      <c r="F806" s="50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ht="14.25" customHeight="1">
      <c r="A807" s="49"/>
      <c r="B807" s="49"/>
      <c r="C807" s="49"/>
      <c r="D807" s="50"/>
      <c r="E807" s="50"/>
      <c r="F807" s="50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ht="14.25" customHeight="1">
      <c r="A808" s="49"/>
      <c r="B808" s="49"/>
      <c r="C808" s="49"/>
      <c r="D808" s="50"/>
      <c r="E808" s="50"/>
      <c r="F808" s="50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ht="14.25" customHeight="1">
      <c r="A809" s="49"/>
      <c r="B809" s="49"/>
      <c r="C809" s="49"/>
      <c r="D809" s="50"/>
      <c r="E809" s="50"/>
      <c r="F809" s="50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ht="14.25" customHeight="1">
      <c r="A810" s="49"/>
      <c r="B810" s="49"/>
      <c r="C810" s="49"/>
      <c r="D810" s="50"/>
      <c r="E810" s="50"/>
      <c r="F810" s="50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ht="14.25" customHeight="1">
      <c r="A811" s="49"/>
      <c r="B811" s="49"/>
      <c r="C811" s="49"/>
      <c r="D811" s="50"/>
      <c r="E811" s="50"/>
      <c r="F811" s="50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ht="14.25" customHeight="1">
      <c r="A812" s="49"/>
      <c r="B812" s="49"/>
      <c r="C812" s="49"/>
      <c r="D812" s="50"/>
      <c r="E812" s="50"/>
      <c r="F812" s="50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ht="14.25" customHeight="1">
      <c r="A813" s="49"/>
      <c r="B813" s="49"/>
      <c r="C813" s="49"/>
      <c r="D813" s="50"/>
      <c r="E813" s="50"/>
      <c r="F813" s="50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ht="14.25" customHeight="1">
      <c r="A814" s="49"/>
      <c r="B814" s="49"/>
      <c r="C814" s="49"/>
      <c r="D814" s="50"/>
      <c r="E814" s="50"/>
      <c r="F814" s="50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ht="14.25" customHeight="1">
      <c r="A815" s="49"/>
      <c r="B815" s="49"/>
      <c r="C815" s="49"/>
      <c r="D815" s="50"/>
      <c r="E815" s="50"/>
      <c r="F815" s="50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ht="14.25" customHeight="1">
      <c r="A816" s="49"/>
      <c r="B816" s="49"/>
      <c r="C816" s="49"/>
      <c r="D816" s="50"/>
      <c r="E816" s="50"/>
      <c r="F816" s="50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ht="14.25" customHeight="1">
      <c r="A817" s="49"/>
      <c r="B817" s="49"/>
      <c r="C817" s="49"/>
      <c r="D817" s="50"/>
      <c r="E817" s="50"/>
      <c r="F817" s="50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ht="14.25" customHeight="1">
      <c r="A818" s="49"/>
      <c r="B818" s="49"/>
      <c r="C818" s="49"/>
      <c r="D818" s="50"/>
      <c r="E818" s="50"/>
      <c r="F818" s="50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ht="14.25" customHeight="1">
      <c r="A819" s="49"/>
      <c r="B819" s="49"/>
      <c r="C819" s="49"/>
      <c r="D819" s="50"/>
      <c r="E819" s="50"/>
      <c r="F819" s="50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ht="14.25" customHeight="1">
      <c r="A820" s="49"/>
      <c r="B820" s="49"/>
      <c r="C820" s="49"/>
      <c r="D820" s="50"/>
      <c r="E820" s="50"/>
      <c r="F820" s="50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ht="14.25" customHeight="1">
      <c r="A821" s="49"/>
      <c r="B821" s="49"/>
      <c r="C821" s="49"/>
      <c r="D821" s="50"/>
      <c r="E821" s="50"/>
      <c r="F821" s="50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ht="14.25" customHeight="1">
      <c r="A822" s="49"/>
      <c r="B822" s="49"/>
      <c r="C822" s="49"/>
      <c r="D822" s="50"/>
      <c r="E822" s="50"/>
      <c r="F822" s="50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ht="14.25" customHeight="1">
      <c r="A823" s="49"/>
      <c r="B823" s="49"/>
      <c r="C823" s="49"/>
      <c r="D823" s="50"/>
      <c r="E823" s="50"/>
      <c r="F823" s="50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ht="14.25" customHeight="1">
      <c r="A824" s="49"/>
      <c r="B824" s="49"/>
      <c r="C824" s="49"/>
      <c r="D824" s="50"/>
      <c r="E824" s="50"/>
      <c r="F824" s="50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ht="14.25" customHeight="1">
      <c r="A825" s="49"/>
      <c r="B825" s="49"/>
      <c r="C825" s="49"/>
      <c r="D825" s="50"/>
      <c r="E825" s="50"/>
      <c r="F825" s="50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ht="14.25" customHeight="1">
      <c r="A826" s="49"/>
      <c r="B826" s="49"/>
      <c r="C826" s="49"/>
      <c r="D826" s="50"/>
      <c r="E826" s="50"/>
      <c r="F826" s="50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ht="14.25" customHeight="1">
      <c r="A827" s="49"/>
      <c r="B827" s="49"/>
      <c r="C827" s="49"/>
      <c r="D827" s="50"/>
      <c r="E827" s="50"/>
      <c r="F827" s="50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ht="14.25" customHeight="1">
      <c r="A828" s="49"/>
      <c r="B828" s="49"/>
      <c r="C828" s="49"/>
      <c r="D828" s="50"/>
      <c r="E828" s="50"/>
      <c r="F828" s="50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ht="14.25" customHeight="1">
      <c r="A829" s="49"/>
      <c r="B829" s="49"/>
      <c r="C829" s="49"/>
      <c r="D829" s="50"/>
      <c r="E829" s="50"/>
      <c r="F829" s="50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ht="14.25" customHeight="1">
      <c r="A830" s="49"/>
      <c r="B830" s="49"/>
      <c r="C830" s="49"/>
      <c r="D830" s="50"/>
      <c r="E830" s="50"/>
      <c r="F830" s="50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ht="14.25" customHeight="1">
      <c r="A831" s="49"/>
      <c r="B831" s="49"/>
      <c r="C831" s="49"/>
      <c r="D831" s="50"/>
      <c r="E831" s="50"/>
      <c r="F831" s="50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ht="14.25" customHeight="1">
      <c r="A832" s="49"/>
      <c r="B832" s="49"/>
      <c r="C832" s="49"/>
      <c r="D832" s="50"/>
      <c r="E832" s="50"/>
      <c r="F832" s="50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ht="14.25" customHeight="1">
      <c r="A833" s="49"/>
      <c r="B833" s="49"/>
      <c r="C833" s="49"/>
      <c r="D833" s="50"/>
      <c r="E833" s="50"/>
      <c r="F833" s="50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ht="14.25" customHeight="1">
      <c r="A834" s="49"/>
      <c r="B834" s="49"/>
      <c r="C834" s="49"/>
      <c r="D834" s="50"/>
      <c r="E834" s="50"/>
      <c r="F834" s="50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ht="14.25" customHeight="1">
      <c r="A835" s="49"/>
      <c r="B835" s="49"/>
      <c r="C835" s="49"/>
      <c r="D835" s="50"/>
      <c r="E835" s="50"/>
      <c r="F835" s="50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ht="14.25" customHeight="1">
      <c r="A836" s="49"/>
      <c r="B836" s="49"/>
      <c r="C836" s="49"/>
      <c r="D836" s="50"/>
      <c r="E836" s="50"/>
      <c r="F836" s="50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ht="14.25" customHeight="1">
      <c r="A837" s="49"/>
      <c r="B837" s="49"/>
      <c r="C837" s="49"/>
      <c r="D837" s="50"/>
      <c r="E837" s="50"/>
      <c r="F837" s="50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ht="14.25" customHeight="1">
      <c r="A838" s="49"/>
      <c r="B838" s="49"/>
      <c r="C838" s="49"/>
      <c r="D838" s="50"/>
      <c r="E838" s="50"/>
      <c r="F838" s="50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ht="14.25" customHeight="1">
      <c r="A839" s="49"/>
      <c r="B839" s="49"/>
      <c r="C839" s="49"/>
      <c r="D839" s="50"/>
      <c r="E839" s="50"/>
      <c r="F839" s="50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ht="14.25" customHeight="1">
      <c r="A840" s="49"/>
      <c r="B840" s="49"/>
      <c r="C840" s="49"/>
      <c r="D840" s="50"/>
      <c r="E840" s="50"/>
      <c r="F840" s="50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ht="14.25" customHeight="1">
      <c r="A841" s="49"/>
      <c r="B841" s="49"/>
      <c r="C841" s="49"/>
      <c r="D841" s="50"/>
      <c r="E841" s="50"/>
      <c r="F841" s="50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ht="14.25" customHeight="1">
      <c r="A842" s="49"/>
      <c r="B842" s="49"/>
      <c r="C842" s="49"/>
      <c r="D842" s="50"/>
      <c r="E842" s="50"/>
      <c r="F842" s="50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ht="14.25" customHeight="1">
      <c r="A843" s="49"/>
      <c r="B843" s="49"/>
      <c r="C843" s="49"/>
      <c r="D843" s="50"/>
      <c r="E843" s="50"/>
      <c r="F843" s="50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ht="14.25" customHeight="1">
      <c r="A844" s="49"/>
      <c r="B844" s="49"/>
      <c r="C844" s="49"/>
      <c r="D844" s="50"/>
      <c r="E844" s="50"/>
      <c r="F844" s="50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ht="14.25" customHeight="1">
      <c r="A845" s="49"/>
      <c r="B845" s="49"/>
      <c r="C845" s="49"/>
      <c r="D845" s="50"/>
      <c r="E845" s="50"/>
      <c r="F845" s="50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ht="14.25" customHeight="1">
      <c r="A846" s="49"/>
      <c r="B846" s="49"/>
      <c r="C846" s="49"/>
      <c r="D846" s="50"/>
      <c r="E846" s="50"/>
      <c r="F846" s="50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ht="14.25" customHeight="1">
      <c r="A847" s="49"/>
      <c r="B847" s="49"/>
      <c r="C847" s="49"/>
      <c r="D847" s="50"/>
      <c r="E847" s="50"/>
      <c r="F847" s="50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ht="14.25" customHeight="1">
      <c r="A848" s="49"/>
      <c r="B848" s="49"/>
      <c r="C848" s="49"/>
      <c r="D848" s="50"/>
      <c r="E848" s="50"/>
      <c r="F848" s="50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ht="14.25" customHeight="1">
      <c r="A849" s="49"/>
      <c r="B849" s="49"/>
      <c r="C849" s="49"/>
      <c r="D849" s="50"/>
      <c r="E849" s="50"/>
      <c r="F849" s="50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ht="14.25" customHeight="1">
      <c r="A850" s="49"/>
      <c r="B850" s="49"/>
      <c r="C850" s="49"/>
      <c r="D850" s="50"/>
      <c r="E850" s="50"/>
      <c r="F850" s="50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ht="14.25" customHeight="1">
      <c r="A851" s="49"/>
      <c r="B851" s="49"/>
      <c r="C851" s="49"/>
      <c r="D851" s="50"/>
      <c r="E851" s="50"/>
      <c r="F851" s="50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ht="14.25" customHeight="1">
      <c r="A852" s="49"/>
      <c r="B852" s="49"/>
      <c r="C852" s="49"/>
      <c r="D852" s="50"/>
      <c r="E852" s="50"/>
      <c r="F852" s="50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ht="14.25" customHeight="1">
      <c r="A853" s="49"/>
      <c r="B853" s="49"/>
      <c r="C853" s="49"/>
      <c r="D853" s="50"/>
      <c r="E853" s="50"/>
      <c r="F853" s="50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ht="14.25" customHeight="1">
      <c r="A854" s="49"/>
      <c r="B854" s="49"/>
      <c r="C854" s="49"/>
      <c r="D854" s="50"/>
      <c r="E854" s="50"/>
      <c r="F854" s="50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ht="14.25" customHeight="1">
      <c r="A855" s="49"/>
      <c r="B855" s="49"/>
      <c r="C855" s="49"/>
      <c r="D855" s="50"/>
      <c r="E855" s="50"/>
      <c r="F855" s="50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ht="14.25" customHeight="1">
      <c r="A856" s="49"/>
      <c r="B856" s="49"/>
      <c r="C856" s="49"/>
      <c r="D856" s="50"/>
      <c r="E856" s="50"/>
      <c r="F856" s="50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ht="14.25" customHeight="1">
      <c r="A857" s="49"/>
      <c r="B857" s="49"/>
      <c r="C857" s="49"/>
      <c r="D857" s="50"/>
      <c r="E857" s="50"/>
      <c r="F857" s="50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ht="14.25" customHeight="1">
      <c r="A858" s="49"/>
      <c r="B858" s="49"/>
      <c r="C858" s="49"/>
      <c r="D858" s="50"/>
      <c r="E858" s="50"/>
      <c r="F858" s="50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ht="14.25" customHeight="1">
      <c r="A859" s="49"/>
      <c r="B859" s="49"/>
      <c r="C859" s="49"/>
      <c r="D859" s="50"/>
      <c r="E859" s="50"/>
      <c r="F859" s="50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ht="14.25" customHeight="1">
      <c r="A860" s="49"/>
      <c r="B860" s="49"/>
      <c r="C860" s="49"/>
      <c r="D860" s="50"/>
      <c r="E860" s="50"/>
      <c r="F860" s="50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ht="14.25" customHeight="1">
      <c r="A861" s="49"/>
      <c r="B861" s="49"/>
      <c r="C861" s="49"/>
      <c r="D861" s="50"/>
      <c r="E861" s="50"/>
      <c r="F861" s="50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ht="14.25" customHeight="1">
      <c r="A862" s="49"/>
      <c r="B862" s="49"/>
      <c r="C862" s="49"/>
      <c r="D862" s="50"/>
      <c r="E862" s="50"/>
      <c r="F862" s="50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ht="14.25" customHeight="1">
      <c r="A863" s="49"/>
      <c r="B863" s="49"/>
      <c r="C863" s="49"/>
      <c r="D863" s="50"/>
      <c r="E863" s="50"/>
      <c r="F863" s="50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ht="14.25" customHeight="1">
      <c r="A864" s="49"/>
      <c r="B864" s="49"/>
      <c r="C864" s="49"/>
      <c r="D864" s="50"/>
      <c r="E864" s="50"/>
      <c r="F864" s="50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ht="14.25" customHeight="1">
      <c r="A865" s="49"/>
      <c r="B865" s="49"/>
      <c r="C865" s="49"/>
      <c r="D865" s="50"/>
      <c r="E865" s="50"/>
      <c r="F865" s="50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ht="14.25" customHeight="1">
      <c r="A866" s="49"/>
      <c r="B866" s="49"/>
      <c r="C866" s="49"/>
      <c r="D866" s="50"/>
      <c r="E866" s="50"/>
      <c r="F866" s="50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ht="14.25" customHeight="1">
      <c r="A867" s="49"/>
      <c r="B867" s="49"/>
      <c r="C867" s="49"/>
      <c r="D867" s="50"/>
      <c r="E867" s="50"/>
      <c r="F867" s="50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ht="14.25" customHeight="1">
      <c r="A868" s="49"/>
      <c r="B868" s="49"/>
      <c r="C868" s="49"/>
      <c r="D868" s="50"/>
      <c r="E868" s="50"/>
      <c r="F868" s="50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ht="14.25" customHeight="1">
      <c r="A869" s="49"/>
      <c r="B869" s="49"/>
      <c r="C869" s="49"/>
      <c r="D869" s="50"/>
      <c r="E869" s="50"/>
      <c r="F869" s="50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ht="14.25" customHeight="1">
      <c r="A870" s="49"/>
      <c r="B870" s="49"/>
      <c r="C870" s="49"/>
      <c r="D870" s="50"/>
      <c r="E870" s="50"/>
      <c r="F870" s="50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ht="14.25" customHeight="1">
      <c r="A871" s="49"/>
      <c r="B871" s="49"/>
      <c r="C871" s="49"/>
      <c r="D871" s="50"/>
      <c r="E871" s="50"/>
      <c r="F871" s="50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ht="14.25" customHeight="1">
      <c r="A872" s="49"/>
      <c r="B872" s="49"/>
      <c r="C872" s="49"/>
      <c r="D872" s="50"/>
      <c r="E872" s="50"/>
      <c r="F872" s="50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ht="14.25" customHeight="1">
      <c r="A873" s="49"/>
      <c r="B873" s="49"/>
      <c r="C873" s="49"/>
      <c r="D873" s="50"/>
      <c r="E873" s="50"/>
      <c r="F873" s="50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ht="14.25" customHeight="1">
      <c r="A874" s="49"/>
      <c r="B874" s="49"/>
      <c r="C874" s="49"/>
      <c r="D874" s="50"/>
      <c r="E874" s="50"/>
      <c r="F874" s="50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ht="14.25" customHeight="1">
      <c r="A875" s="49"/>
      <c r="B875" s="49"/>
      <c r="C875" s="49"/>
      <c r="D875" s="50"/>
      <c r="E875" s="50"/>
      <c r="F875" s="50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ht="14.25" customHeight="1">
      <c r="A876" s="49"/>
      <c r="B876" s="49"/>
      <c r="C876" s="49"/>
      <c r="D876" s="50"/>
      <c r="E876" s="50"/>
      <c r="F876" s="50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ht="14.25" customHeight="1">
      <c r="A877" s="49"/>
      <c r="B877" s="49"/>
      <c r="C877" s="49"/>
      <c r="D877" s="50"/>
      <c r="E877" s="50"/>
      <c r="F877" s="50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ht="14.25" customHeight="1">
      <c r="A878" s="49"/>
      <c r="B878" s="49"/>
      <c r="C878" s="49"/>
      <c r="D878" s="50"/>
      <c r="E878" s="50"/>
      <c r="F878" s="50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ht="14.25" customHeight="1">
      <c r="A879" s="49"/>
      <c r="B879" s="49"/>
      <c r="C879" s="49"/>
      <c r="D879" s="50"/>
      <c r="E879" s="50"/>
      <c r="F879" s="50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ht="14.25" customHeight="1">
      <c r="A880" s="49"/>
      <c r="B880" s="49"/>
      <c r="C880" s="49"/>
      <c r="D880" s="50"/>
      <c r="E880" s="50"/>
      <c r="F880" s="50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12.86"/>
    <col customWidth="1" min="3" max="3" width="48.43"/>
    <col customWidth="1" min="4" max="5" width="21.71"/>
    <col customWidth="1" min="6" max="6" width="16.29"/>
    <col customWidth="1" min="7" max="7" width="14.86"/>
    <col customWidth="1" min="8" max="26" width="8.71"/>
  </cols>
  <sheetData>
    <row r="1" ht="14.25" customHeight="1">
      <c r="B1" s="1" t="s">
        <v>0</v>
      </c>
      <c r="D1" s="2"/>
      <c r="E1" s="2"/>
    </row>
    <row r="2" ht="14.25" customHeight="1">
      <c r="B2" s="1" t="s">
        <v>529</v>
      </c>
      <c r="D2" s="2"/>
      <c r="E2" s="2"/>
    </row>
    <row r="3" ht="1.5" customHeight="1">
      <c r="D3" s="2"/>
      <c r="E3" s="2"/>
    </row>
    <row r="4" ht="18.0" customHeight="1">
      <c r="B4" s="4" t="s">
        <v>3</v>
      </c>
      <c r="C4" s="4" t="s">
        <v>4</v>
      </c>
      <c r="D4" s="5" t="s">
        <v>5</v>
      </c>
      <c r="E4" s="5" t="s">
        <v>6</v>
      </c>
      <c r="F4" s="6">
        <f>D470</f>
        <v>67022495.55</v>
      </c>
    </row>
    <row r="5" ht="3.0" customHeight="1">
      <c r="B5" s="7"/>
      <c r="C5" s="7"/>
      <c r="D5" s="8"/>
      <c r="E5" s="8"/>
    </row>
    <row r="6" ht="12.0" customHeight="1">
      <c r="A6" s="9"/>
      <c r="B6" s="10"/>
      <c r="C6" s="11" t="s">
        <v>530</v>
      </c>
      <c r="D6" s="17">
        <v>1.962999655E7</v>
      </c>
      <c r="E6" s="13"/>
      <c r="F6" s="84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0" customHeight="1">
      <c r="A7" s="9"/>
      <c r="B7" s="10"/>
      <c r="C7" s="11"/>
      <c r="D7" s="14"/>
      <c r="E7" s="1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0" customHeight="1">
      <c r="B8" s="15">
        <v>45748.0</v>
      </c>
      <c r="C8" s="16" t="s">
        <v>182</v>
      </c>
      <c r="D8" s="17">
        <v>250000.0</v>
      </c>
      <c r="E8" s="18"/>
      <c r="F8" s="19" t="s">
        <v>9</v>
      </c>
    </row>
    <row r="9" ht="14.25" customHeight="1">
      <c r="B9" s="15">
        <v>45748.0</v>
      </c>
      <c r="C9" s="16" t="s">
        <v>81</v>
      </c>
      <c r="D9" s="17">
        <v>50000.0</v>
      </c>
      <c r="E9" s="18"/>
      <c r="F9" s="1"/>
    </row>
    <row r="10" ht="14.25" customHeight="1">
      <c r="B10" s="15">
        <v>45748.0</v>
      </c>
      <c r="C10" s="16" t="s">
        <v>11</v>
      </c>
      <c r="D10" s="17">
        <v>300000.0</v>
      </c>
      <c r="E10" s="18"/>
      <c r="F10" s="19" t="s">
        <v>9</v>
      </c>
    </row>
    <row r="11" ht="14.25" customHeight="1">
      <c r="B11" s="15">
        <v>45748.0</v>
      </c>
      <c r="C11" s="16" t="s">
        <v>15</v>
      </c>
      <c r="D11" s="17">
        <v>100000.0</v>
      </c>
      <c r="E11" s="18"/>
    </row>
    <row r="12" ht="14.25" customHeight="1">
      <c r="B12" s="15">
        <v>45748.0</v>
      </c>
      <c r="C12" s="16" t="s">
        <v>22</v>
      </c>
      <c r="D12" s="17">
        <v>50000.0</v>
      </c>
      <c r="E12" s="18"/>
      <c r="F12" s="22"/>
    </row>
    <row r="13" ht="14.25" customHeight="1">
      <c r="B13" s="15">
        <v>45748.0</v>
      </c>
      <c r="C13" s="16" t="s">
        <v>43</v>
      </c>
      <c r="D13" s="17">
        <v>50000.0</v>
      </c>
      <c r="E13" s="18"/>
      <c r="F13" s="1"/>
    </row>
    <row r="14" ht="14.25" customHeight="1">
      <c r="B14" s="15">
        <v>45748.0</v>
      </c>
      <c r="C14" s="16" t="s">
        <v>31</v>
      </c>
      <c r="D14" s="17">
        <v>1000000.0</v>
      </c>
      <c r="E14" s="18"/>
    </row>
    <row r="15" ht="14.25" customHeight="1">
      <c r="B15" s="15">
        <v>45748.0</v>
      </c>
      <c r="C15" s="16" t="s">
        <v>20</v>
      </c>
      <c r="D15" s="85">
        <v>100000.0</v>
      </c>
      <c r="E15" s="18"/>
      <c r="F15" s="86"/>
    </row>
    <row r="16" ht="14.25" customHeight="1">
      <c r="B16" s="15">
        <v>45748.0</v>
      </c>
      <c r="C16" s="16" t="s">
        <v>34</v>
      </c>
      <c r="D16" s="17">
        <v>500000.0</v>
      </c>
      <c r="E16" s="18"/>
      <c r="F16" s="87"/>
    </row>
    <row r="17" ht="14.25" customHeight="1">
      <c r="B17" s="15">
        <v>45748.0</v>
      </c>
      <c r="C17" s="16" t="s">
        <v>28</v>
      </c>
      <c r="D17" s="17">
        <v>100000.0</v>
      </c>
      <c r="E17" s="18"/>
      <c r="F17" s="88"/>
    </row>
    <row r="18" ht="14.25" customHeight="1">
      <c r="B18" s="15">
        <v>45748.0</v>
      </c>
      <c r="C18" s="16" t="s">
        <v>33</v>
      </c>
      <c r="D18" s="17">
        <v>300000.0</v>
      </c>
      <c r="E18" s="18"/>
      <c r="F18" s="22"/>
    </row>
    <row r="19" ht="14.25" customHeight="1">
      <c r="B19" s="15">
        <v>45748.0</v>
      </c>
      <c r="C19" s="16" t="s">
        <v>27</v>
      </c>
      <c r="D19" s="17">
        <v>25000.0</v>
      </c>
      <c r="E19" s="18"/>
      <c r="F19" s="43"/>
    </row>
    <row r="20" ht="14.25" customHeight="1">
      <c r="B20" s="15">
        <v>45748.0</v>
      </c>
      <c r="C20" s="16" t="s">
        <v>36</v>
      </c>
      <c r="D20" s="17">
        <v>250000.0</v>
      </c>
      <c r="E20" s="18"/>
      <c r="F20" s="45" t="s">
        <v>9</v>
      </c>
    </row>
    <row r="21" ht="14.25" customHeight="1">
      <c r="B21" s="15">
        <v>45748.0</v>
      </c>
      <c r="C21" s="16" t="s">
        <v>531</v>
      </c>
      <c r="D21" s="17">
        <v>100000.0</v>
      </c>
      <c r="E21" s="18"/>
      <c r="F21" s="42"/>
    </row>
    <row r="22" ht="14.25" customHeight="1">
      <c r="B22" s="15">
        <v>45748.0</v>
      </c>
      <c r="C22" s="16" t="s">
        <v>18</v>
      </c>
      <c r="D22" s="17">
        <v>500000.0</v>
      </c>
      <c r="E22" s="18"/>
    </row>
    <row r="23" ht="14.25" customHeight="1">
      <c r="B23" s="15">
        <v>45748.0</v>
      </c>
      <c r="C23" s="16" t="s">
        <v>159</v>
      </c>
      <c r="D23" s="17">
        <v>1500000.0</v>
      </c>
      <c r="E23" s="18"/>
      <c r="F23" s="19" t="s">
        <v>9</v>
      </c>
    </row>
    <row r="24" ht="14.25" customHeight="1">
      <c r="B24" s="15">
        <v>45748.0</v>
      </c>
      <c r="C24" s="16" t="s">
        <v>59</v>
      </c>
      <c r="D24" s="17">
        <v>500000.0</v>
      </c>
      <c r="E24" s="18"/>
      <c r="F24" s="45" t="s">
        <v>60</v>
      </c>
    </row>
    <row r="25" ht="14.25" customHeight="1">
      <c r="B25" s="15">
        <v>45748.0</v>
      </c>
      <c r="C25" s="16" t="s">
        <v>42</v>
      </c>
      <c r="D25" s="17">
        <v>700000.0</v>
      </c>
      <c r="E25" s="18"/>
      <c r="F25" s="89"/>
    </row>
    <row r="26" ht="14.25" customHeight="1">
      <c r="B26" s="15">
        <v>45748.0</v>
      </c>
      <c r="C26" s="16" t="s">
        <v>15</v>
      </c>
      <c r="D26" s="17">
        <v>100505.0</v>
      </c>
      <c r="E26" s="18"/>
      <c r="F26" s="89"/>
    </row>
    <row r="27" ht="14.25" customHeight="1">
      <c r="B27" s="15">
        <v>45748.0</v>
      </c>
      <c r="C27" s="16" t="s">
        <v>532</v>
      </c>
      <c r="D27" s="17">
        <v>1000000.0</v>
      </c>
      <c r="E27" s="18"/>
      <c r="F27" s="89"/>
    </row>
    <row r="28" ht="14.25" customHeight="1">
      <c r="B28" s="15">
        <v>45748.0</v>
      </c>
      <c r="C28" s="16" t="s">
        <v>8</v>
      </c>
      <c r="D28" s="17">
        <v>100000.0</v>
      </c>
      <c r="E28" s="18"/>
      <c r="F28" s="90" t="s">
        <v>9</v>
      </c>
    </row>
    <row r="29" ht="14.25" customHeight="1">
      <c r="B29" s="15">
        <v>45748.0</v>
      </c>
      <c r="C29" s="16" t="s">
        <v>533</v>
      </c>
      <c r="D29" s="17">
        <v>100000.0</v>
      </c>
      <c r="E29" s="18"/>
      <c r="F29" s="89"/>
    </row>
    <row r="30" ht="14.25" customHeight="1">
      <c r="B30" s="15">
        <v>45748.0</v>
      </c>
      <c r="C30" s="16" t="s">
        <v>199</v>
      </c>
      <c r="D30" s="17">
        <v>2003135.0</v>
      </c>
      <c r="E30" s="18"/>
      <c r="F30" s="89"/>
    </row>
    <row r="31" ht="14.25" customHeight="1">
      <c r="B31" s="15">
        <v>45748.0</v>
      </c>
      <c r="C31" s="16" t="s">
        <v>39</v>
      </c>
      <c r="D31" s="17">
        <v>200000.0</v>
      </c>
      <c r="E31" s="18"/>
      <c r="F31" s="89"/>
    </row>
    <row r="32" ht="14.25" customHeight="1">
      <c r="B32" s="15">
        <v>45748.0</v>
      </c>
      <c r="C32" s="16" t="s">
        <v>12</v>
      </c>
      <c r="D32" s="17">
        <v>200000.0</v>
      </c>
      <c r="E32" s="18"/>
      <c r="F32" s="91" t="s">
        <v>9</v>
      </c>
    </row>
    <row r="33" ht="14.25" customHeight="1">
      <c r="B33" s="15">
        <v>45749.0</v>
      </c>
      <c r="C33" s="16" t="s">
        <v>37</v>
      </c>
      <c r="D33" s="17">
        <v>1000000.0</v>
      </c>
      <c r="E33" s="18"/>
      <c r="F33" s="1"/>
    </row>
    <row r="34" ht="14.25" customHeight="1">
      <c r="B34" s="15">
        <v>45749.0</v>
      </c>
      <c r="C34" s="16" t="s">
        <v>112</v>
      </c>
      <c r="D34" s="17">
        <v>100000.0</v>
      </c>
      <c r="E34" s="18"/>
      <c r="F34" s="91" t="s">
        <v>9</v>
      </c>
    </row>
    <row r="35" ht="14.25" customHeight="1">
      <c r="B35" s="15">
        <v>45749.0</v>
      </c>
      <c r="C35" s="16" t="s">
        <v>534</v>
      </c>
      <c r="D35" s="17">
        <v>10000.0</v>
      </c>
      <c r="E35" s="18"/>
    </row>
    <row r="36" ht="14.25" customHeight="1">
      <c r="B36" s="15">
        <v>45749.0</v>
      </c>
      <c r="C36" s="16" t="s">
        <v>28</v>
      </c>
      <c r="D36" s="17">
        <v>100000.0</v>
      </c>
      <c r="E36" s="18"/>
      <c r="F36" s="92"/>
    </row>
    <row r="37" ht="14.25" customHeight="1">
      <c r="B37" s="15">
        <v>45749.0</v>
      </c>
      <c r="C37" s="16" t="s">
        <v>535</v>
      </c>
      <c r="D37" s="17">
        <v>500000.0</v>
      </c>
      <c r="E37" s="18"/>
      <c r="F37" s="90" t="s">
        <v>9</v>
      </c>
    </row>
    <row r="38" ht="14.25" customHeight="1">
      <c r="B38" s="15">
        <v>45749.0</v>
      </c>
      <c r="C38" s="16" t="s">
        <v>84</v>
      </c>
      <c r="D38" s="17">
        <v>100000.0</v>
      </c>
      <c r="E38" s="18"/>
      <c r="F38" s="89"/>
    </row>
    <row r="39" ht="14.25" customHeight="1">
      <c r="B39" s="15">
        <v>45749.0</v>
      </c>
      <c r="C39" s="16" t="s">
        <v>49</v>
      </c>
      <c r="D39" s="17">
        <v>160000.0</v>
      </c>
      <c r="E39" s="18"/>
      <c r="F39" s="42"/>
    </row>
    <row r="40" ht="14.25" customHeight="1">
      <c r="B40" s="15">
        <v>45749.0</v>
      </c>
      <c r="C40" s="16" t="s">
        <v>145</v>
      </c>
      <c r="D40" s="17">
        <v>100000.0</v>
      </c>
      <c r="E40" s="18"/>
      <c r="F40" s="90" t="s">
        <v>9</v>
      </c>
    </row>
    <row r="41" ht="14.25" customHeight="1">
      <c r="B41" s="15">
        <v>45749.0</v>
      </c>
      <c r="C41" s="16" t="s">
        <v>209</v>
      </c>
      <c r="D41" s="17">
        <v>50000.0</v>
      </c>
      <c r="E41" s="18"/>
      <c r="F41" s="42"/>
    </row>
    <row r="42" ht="14.25" customHeight="1">
      <c r="B42" s="15">
        <v>45749.0</v>
      </c>
      <c r="C42" s="16" t="s">
        <v>102</v>
      </c>
      <c r="D42" s="17">
        <v>100000.0</v>
      </c>
      <c r="E42" s="18"/>
      <c r="F42" s="42"/>
    </row>
    <row r="43" ht="14.25" customHeight="1">
      <c r="B43" s="15">
        <v>45749.0</v>
      </c>
      <c r="C43" s="16" t="s">
        <v>100</v>
      </c>
      <c r="D43" s="17">
        <v>250000.0</v>
      </c>
      <c r="E43" s="18"/>
      <c r="F43" s="90" t="s">
        <v>9</v>
      </c>
    </row>
    <row r="44" ht="14.25" customHeight="1">
      <c r="B44" s="15">
        <v>45749.0</v>
      </c>
      <c r="C44" s="16" t="s">
        <v>66</v>
      </c>
      <c r="D44" s="17">
        <v>50000.0</v>
      </c>
      <c r="E44" s="18"/>
      <c r="F44" s="89"/>
    </row>
    <row r="45" ht="14.25" customHeight="1">
      <c r="B45" s="15">
        <v>45750.0</v>
      </c>
      <c r="C45" s="16" t="s">
        <v>536</v>
      </c>
      <c r="D45" s="17">
        <v>100000.0</v>
      </c>
      <c r="E45" s="18"/>
    </row>
    <row r="46" ht="14.25" customHeight="1">
      <c r="B46" s="15">
        <v>45750.0</v>
      </c>
      <c r="C46" s="16" t="s">
        <v>27</v>
      </c>
      <c r="D46" s="17">
        <v>25000.0</v>
      </c>
      <c r="E46" s="18"/>
      <c r="F46" s="89"/>
    </row>
    <row r="47" ht="14.25" customHeight="1">
      <c r="B47" s="15">
        <v>45750.0</v>
      </c>
      <c r="C47" s="16" t="s">
        <v>142</v>
      </c>
      <c r="D47" s="17">
        <v>300000.0</v>
      </c>
      <c r="E47" s="18"/>
      <c r="F47" s="91" t="s">
        <v>9</v>
      </c>
    </row>
    <row r="48" ht="14.25" customHeight="1">
      <c r="B48" s="15">
        <v>45750.0</v>
      </c>
      <c r="C48" s="16" t="s">
        <v>537</v>
      </c>
      <c r="D48" s="17">
        <v>40000.0</v>
      </c>
      <c r="E48" s="18"/>
      <c r="F48" s="89"/>
    </row>
    <row r="49" ht="14.25" customHeight="1">
      <c r="B49" s="15">
        <v>45750.0</v>
      </c>
      <c r="C49" s="16" t="s">
        <v>201</v>
      </c>
      <c r="D49" s="17">
        <v>100000.0</v>
      </c>
      <c r="E49" s="18"/>
      <c r="F49" s="92"/>
    </row>
    <row r="50" ht="14.25" customHeight="1">
      <c r="B50" s="15">
        <v>45750.0</v>
      </c>
      <c r="C50" s="16" t="s">
        <v>28</v>
      </c>
      <c r="D50" s="17">
        <v>100000.0</v>
      </c>
      <c r="E50" s="18"/>
      <c r="F50" s="42"/>
    </row>
    <row r="51" ht="14.25" customHeight="1">
      <c r="B51" s="15">
        <v>45750.0</v>
      </c>
      <c r="C51" s="16" t="s">
        <v>32</v>
      </c>
      <c r="D51" s="17">
        <v>300000.0</v>
      </c>
      <c r="E51" s="18"/>
      <c r="F51" s="90" t="s">
        <v>9</v>
      </c>
    </row>
    <row r="52" ht="14.25" customHeight="1">
      <c r="B52" s="15">
        <v>45750.0</v>
      </c>
      <c r="C52" s="16" t="s">
        <v>63</v>
      </c>
      <c r="D52" s="17">
        <v>25000.0</v>
      </c>
      <c r="E52" s="18"/>
      <c r="F52" s="89"/>
    </row>
    <row r="53" ht="14.25" customHeight="1">
      <c r="B53" s="15">
        <v>45750.0</v>
      </c>
      <c r="C53" s="16" t="s">
        <v>175</v>
      </c>
      <c r="D53" s="17">
        <v>50000.0</v>
      </c>
      <c r="E53" s="18"/>
      <c r="F53" s="89"/>
    </row>
    <row r="54" ht="14.25" customHeight="1">
      <c r="B54" s="15">
        <v>45750.0</v>
      </c>
      <c r="C54" s="16" t="s">
        <v>27</v>
      </c>
      <c r="D54" s="17">
        <v>25000.0</v>
      </c>
      <c r="E54" s="18"/>
      <c r="F54" s="89"/>
    </row>
    <row r="55" ht="14.25" customHeight="1">
      <c r="B55" s="15">
        <v>45750.0</v>
      </c>
      <c r="C55" s="16" t="s">
        <v>56</v>
      </c>
      <c r="D55" s="17">
        <v>500000.0</v>
      </c>
      <c r="E55" s="18"/>
      <c r="F55" s="89"/>
    </row>
    <row r="56" ht="14.25" customHeight="1">
      <c r="B56" s="15">
        <v>45750.0</v>
      </c>
      <c r="C56" s="16" t="s">
        <v>44</v>
      </c>
      <c r="D56" s="17">
        <v>900000.0</v>
      </c>
      <c r="E56" s="18"/>
      <c r="F56" s="42"/>
    </row>
    <row r="57" ht="14.25" customHeight="1">
      <c r="B57" s="15">
        <v>45750.0</v>
      </c>
      <c r="C57" s="16" t="s">
        <v>162</v>
      </c>
      <c r="D57" s="17">
        <v>50000.0</v>
      </c>
      <c r="E57" s="18"/>
      <c r="F57" s="89"/>
    </row>
    <row r="58" ht="14.25" customHeight="1">
      <c r="B58" s="15">
        <v>45750.0</v>
      </c>
      <c r="C58" s="16" t="s">
        <v>447</v>
      </c>
      <c r="D58" s="17">
        <v>250000.0</v>
      </c>
      <c r="E58" s="18"/>
      <c r="F58" s="43"/>
    </row>
    <row r="59" ht="14.25" customHeight="1">
      <c r="B59" s="15">
        <v>45750.0</v>
      </c>
      <c r="C59" s="16" t="s">
        <v>139</v>
      </c>
      <c r="D59" s="17">
        <v>1000000.0</v>
      </c>
      <c r="E59" s="18"/>
      <c r="F59" s="89"/>
    </row>
    <row r="60" ht="14.25" customHeight="1">
      <c r="A60" s="93">
        <v>45384.0</v>
      </c>
      <c r="B60" s="15">
        <v>45750.0</v>
      </c>
      <c r="C60" s="16" t="s">
        <v>538</v>
      </c>
      <c r="D60" s="17">
        <v>500000.0</v>
      </c>
      <c r="E60" s="18"/>
      <c r="F60" s="89"/>
    </row>
    <row r="61" ht="14.25" customHeight="1">
      <c r="A61" s="93">
        <v>45384.0</v>
      </c>
      <c r="B61" s="15">
        <v>45750.0</v>
      </c>
      <c r="C61" s="16" t="s">
        <v>41</v>
      </c>
      <c r="D61" s="17">
        <v>600000.0</v>
      </c>
      <c r="E61" s="18"/>
      <c r="F61" s="90"/>
    </row>
    <row r="62" ht="14.25" customHeight="1">
      <c r="A62" s="93">
        <v>45384.0</v>
      </c>
      <c r="B62" s="15">
        <v>45751.0</v>
      </c>
      <c r="C62" s="16" t="s">
        <v>92</v>
      </c>
      <c r="D62" s="17">
        <v>100000.0</v>
      </c>
      <c r="E62" s="18"/>
      <c r="F62" s="89"/>
    </row>
    <row r="63" ht="14.25" customHeight="1">
      <c r="A63" s="93">
        <v>45384.0</v>
      </c>
      <c r="B63" s="15">
        <v>45751.0</v>
      </c>
      <c r="C63" s="16" t="s">
        <v>28</v>
      </c>
      <c r="D63" s="17">
        <v>100000.0</v>
      </c>
      <c r="E63" s="18"/>
      <c r="F63" s="89"/>
    </row>
    <row r="64" ht="14.25" customHeight="1">
      <c r="A64" s="93">
        <v>45384.0</v>
      </c>
      <c r="B64" s="15">
        <v>45751.0</v>
      </c>
      <c r="C64" s="16" t="s">
        <v>27</v>
      </c>
      <c r="D64" s="17">
        <v>25000.0</v>
      </c>
      <c r="E64" s="18"/>
      <c r="F64" s="89"/>
    </row>
    <row r="65" ht="14.25" customHeight="1">
      <c r="A65" s="93">
        <v>45384.0</v>
      </c>
      <c r="B65" s="15">
        <v>45751.0</v>
      </c>
      <c r="C65" s="16" t="s">
        <v>48</v>
      </c>
      <c r="D65" s="17">
        <v>200000.0</v>
      </c>
      <c r="E65" s="18"/>
      <c r="F65" s="89"/>
    </row>
    <row r="66" ht="14.25" customHeight="1">
      <c r="A66" s="93">
        <v>45384.0</v>
      </c>
      <c r="B66" s="15">
        <v>45751.0</v>
      </c>
      <c r="C66" s="16" t="s">
        <v>539</v>
      </c>
      <c r="D66" s="17">
        <v>400000.0</v>
      </c>
      <c r="E66" s="18"/>
      <c r="F66" s="89"/>
    </row>
    <row r="67" ht="14.25" customHeight="1">
      <c r="A67" s="93">
        <v>45384.0</v>
      </c>
      <c r="B67" s="15">
        <v>45751.0</v>
      </c>
      <c r="C67" s="16" t="s">
        <v>540</v>
      </c>
      <c r="D67" s="17">
        <v>501000.0</v>
      </c>
      <c r="E67" s="18"/>
      <c r="F67" s="89"/>
    </row>
    <row r="68" ht="14.25" customHeight="1">
      <c r="A68" s="93">
        <v>45384.0</v>
      </c>
      <c r="B68" s="15">
        <v>45751.0</v>
      </c>
      <c r="C68" s="16" t="s">
        <v>541</v>
      </c>
      <c r="D68" s="17">
        <v>100000.0</v>
      </c>
      <c r="E68" s="18"/>
      <c r="F68" s="89"/>
    </row>
    <row r="69" ht="14.25" customHeight="1">
      <c r="A69" s="93">
        <v>45384.0</v>
      </c>
      <c r="B69" s="15">
        <v>45751.0</v>
      </c>
      <c r="C69" s="16" t="s">
        <v>542</v>
      </c>
      <c r="D69" s="17">
        <v>500000.0</v>
      </c>
      <c r="E69" s="18"/>
      <c r="F69" s="89"/>
    </row>
    <row r="70" ht="14.25" customHeight="1">
      <c r="A70" s="93">
        <v>45384.0</v>
      </c>
      <c r="B70" s="15">
        <v>45751.0</v>
      </c>
      <c r="C70" s="16" t="s">
        <v>49</v>
      </c>
      <c r="D70" s="17">
        <v>40000.0</v>
      </c>
      <c r="E70" s="18"/>
      <c r="F70" s="1"/>
    </row>
    <row r="71" ht="14.25" customHeight="1">
      <c r="A71" s="93">
        <v>45384.0</v>
      </c>
      <c r="B71" s="15">
        <v>45751.0</v>
      </c>
      <c r="C71" s="16" t="s">
        <v>54</v>
      </c>
      <c r="D71" s="17">
        <v>123456.0</v>
      </c>
      <c r="E71" s="18"/>
      <c r="F71" s="94"/>
    </row>
    <row r="72" ht="14.25" customHeight="1">
      <c r="A72" s="93">
        <v>45384.0</v>
      </c>
      <c r="B72" s="15">
        <v>45751.0</v>
      </c>
      <c r="C72" s="29" t="s">
        <v>534</v>
      </c>
      <c r="D72" s="30">
        <v>10000.0</v>
      </c>
      <c r="E72" s="31"/>
      <c r="F72" s="89"/>
    </row>
    <row r="73" ht="14.25" customHeight="1">
      <c r="A73" s="93">
        <v>45384.0</v>
      </c>
      <c r="B73" s="15">
        <v>45751.0</v>
      </c>
      <c r="C73" s="29" t="s">
        <v>269</v>
      </c>
      <c r="D73" s="30">
        <v>100000.0</v>
      </c>
      <c r="E73" s="31"/>
    </row>
    <row r="74" ht="14.25" customHeight="1">
      <c r="A74" s="93">
        <v>45384.0</v>
      </c>
      <c r="B74" s="15">
        <v>45751.0</v>
      </c>
      <c r="C74" s="29" t="s">
        <v>322</v>
      </c>
      <c r="D74" s="30">
        <v>1000000.0</v>
      </c>
      <c r="E74" s="31"/>
      <c r="F74" s="19" t="s">
        <v>9</v>
      </c>
    </row>
    <row r="75" ht="14.25" customHeight="1">
      <c r="A75" s="93">
        <v>45384.0</v>
      </c>
      <c r="B75" s="15">
        <v>45752.0</v>
      </c>
      <c r="C75" s="29" t="s">
        <v>45</v>
      </c>
      <c r="D75" s="30">
        <v>600000.0</v>
      </c>
      <c r="E75" s="31"/>
      <c r="F75" s="90" t="s">
        <v>46</v>
      </c>
    </row>
    <row r="76" ht="14.25" customHeight="1">
      <c r="A76" s="93">
        <v>45384.0</v>
      </c>
      <c r="B76" s="15">
        <v>45752.0</v>
      </c>
      <c r="C76" s="29" t="s">
        <v>543</v>
      </c>
      <c r="D76" s="30">
        <v>129348.0</v>
      </c>
      <c r="E76" s="31"/>
    </row>
    <row r="77" ht="14.25" customHeight="1">
      <c r="A77" s="93">
        <v>45384.0</v>
      </c>
      <c r="B77" s="15">
        <v>45752.0</v>
      </c>
      <c r="C77" s="29" t="s">
        <v>28</v>
      </c>
      <c r="D77" s="30">
        <v>100000.0</v>
      </c>
      <c r="E77" s="31"/>
      <c r="F77" s="1"/>
    </row>
    <row r="78" ht="14.25" customHeight="1">
      <c r="A78" s="93">
        <v>45384.0</v>
      </c>
      <c r="B78" s="15">
        <v>45752.0</v>
      </c>
      <c r="C78" s="29" t="s">
        <v>62</v>
      </c>
      <c r="D78" s="30">
        <v>211073.0</v>
      </c>
      <c r="E78" s="31"/>
      <c r="F78" s="89"/>
    </row>
    <row r="79" ht="14.25" customHeight="1">
      <c r="A79" s="93">
        <v>45384.0</v>
      </c>
      <c r="B79" s="15">
        <v>45752.0</v>
      </c>
      <c r="C79" s="29" t="s">
        <v>446</v>
      </c>
      <c r="D79" s="30">
        <v>300000.0</v>
      </c>
      <c r="E79" s="31"/>
      <c r="F79" s="43"/>
    </row>
    <row r="80" ht="14.25" customHeight="1">
      <c r="B80" s="15">
        <v>45752.0</v>
      </c>
      <c r="C80" s="29" t="s">
        <v>27</v>
      </c>
      <c r="D80" s="30">
        <v>25000.0</v>
      </c>
      <c r="E80" s="31"/>
      <c r="F80" s="92"/>
    </row>
    <row r="81" ht="14.25" customHeight="1">
      <c r="B81" s="15">
        <v>45752.0</v>
      </c>
      <c r="C81" s="29" t="s">
        <v>463</v>
      </c>
      <c r="D81" s="30">
        <v>350000.0</v>
      </c>
      <c r="E81" s="31"/>
      <c r="F81" s="45" t="s">
        <v>9</v>
      </c>
    </row>
    <row r="82" ht="14.25" customHeight="1">
      <c r="B82" s="15">
        <v>45752.0</v>
      </c>
      <c r="C82" s="29" t="s">
        <v>171</v>
      </c>
      <c r="D82" s="30">
        <v>100000.0</v>
      </c>
      <c r="E82" s="31"/>
      <c r="F82" s="92"/>
    </row>
    <row r="83" ht="14.25" customHeight="1">
      <c r="B83" s="15">
        <v>45752.0</v>
      </c>
      <c r="C83" s="29" t="s">
        <v>118</v>
      </c>
      <c r="D83" s="30">
        <v>2500000.0</v>
      </c>
      <c r="E83" s="31"/>
      <c r="F83" s="19" t="s">
        <v>119</v>
      </c>
    </row>
    <row r="84" ht="14.25" customHeight="1">
      <c r="B84" s="15">
        <v>45752.0</v>
      </c>
      <c r="C84" s="29" t="s">
        <v>544</v>
      </c>
      <c r="D84" s="30">
        <v>1000077.0</v>
      </c>
      <c r="E84" s="31"/>
      <c r="F84" s="95" t="s">
        <v>545</v>
      </c>
    </row>
    <row r="85" ht="14.25" customHeight="1">
      <c r="B85" s="15">
        <v>45753.0</v>
      </c>
      <c r="C85" s="29" t="s">
        <v>97</v>
      </c>
      <c r="D85" s="30">
        <v>1500000.0</v>
      </c>
      <c r="E85" s="31"/>
      <c r="F85" s="1"/>
    </row>
    <row r="86" ht="14.25" customHeight="1">
      <c r="B86" s="15">
        <v>45753.0</v>
      </c>
      <c r="C86" s="29" t="s">
        <v>28</v>
      </c>
      <c r="D86" s="30">
        <v>100000.0</v>
      </c>
      <c r="E86" s="31"/>
      <c r="F86" s="43"/>
    </row>
    <row r="87" ht="14.25" customHeight="1">
      <c r="B87" s="15">
        <v>45753.0</v>
      </c>
      <c r="C87" s="29" t="s">
        <v>27</v>
      </c>
      <c r="D87" s="30">
        <v>50000.0</v>
      </c>
      <c r="E87" s="31"/>
      <c r="F87" s="92"/>
    </row>
    <row r="88" ht="14.25" customHeight="1">
      <c r="B88" s="15">
        <v>45753.0</v>
      </c>
      <c r="C88" s="29" t="s">
        <v>181</v>
      </c>
      <c r="D88" s="30">
        <v>100000.0</v>
      </c>
      <c r="E88" s="31"/>
      <c r="F88" s="94"/>
    </row>
    <row r="89" ht="14.25" customHeight="1">
      <c r="B89" s="15">
        <v>45753.0</v>
      </c>
      <c r="C89" s="29" t="s">
        <v>94</v>
      </c>
      <c r="D89" s="30">
        <v>25000.0</v>
      </c>
      <c r="E89" s="31"/>
      <c r="F89" s="43"/>
    </row>
    <row r="90" ht="14.25" customHeight="1">
      <c r="B90" s="15">
        <v>45753.0</v>
      </c>
      <c r="C90" s="29" t="s">
        <v>25</v>
      </c>
      <c r="D90" s="30">
        <v>20000.0</v>
      </c>
      <c r="E90" s="31"/>
      <c r="F90" s="92"/>
    </row>
    <row r="91" ht="14.25" customHeight="1">
      <c r="B91" s="15">
        <v>45753.0</v>
      </c>
      <c r="C91" s="29" t="s">
        <v>319</v>
      </c>
      <c r="D91" s="30">
        <v>100000.0</v>
      </c>
      <c r="E91" s="31"/>
    </row>
    <row r="92" ht="14.25" customHeight="1">
      <c r="B92" s="15">
        <v>45753.0</v>
      </c>
      <c r="C92" s="29" t="s">
        <v>143</v>
      </c>
      <c r="D92" s="30">
        <v>500000.0</v>
      </c>
      <c r="E92" s="31"/>
      <c r="F92" s="19" t="s">
        <v>9</v>
      </c>
    </row>
    <row r="93" ht="14.25" customHeight="1">
      <c r="B93" s="15">
        <v>45753.0</v>
      </c>
      <c r="C93" s="29" t="s">
        <v>441</v>
      </c>
      <c r="D93" s="30">
        <v>200000.0</v>
      </c>
      <c r="E93" s="31"/>
      <c r="F93" s="96"/>
    </row>
    <row r="94" ht="14.25" customHeight="1">
      <c r="B94" s="15">
        <v>45753.0</v>
      </c>
      <c r="C94" s="29" t="s">
        <v>153</v>
      </c>
      <c r="D94" s="30">
        <v>50000.0</v>
      </c>
      <c r="E94" s="31"/>
      <c r="F94" s="96"/>
    </row>
    <row r="95" ht="14.25" customHeight="1">
      <c r="B95" s="15">
        <v>45753.0</v>
      </c>
      <c r="C95" s="29" t="s">
        <v>534</v>
      </c>
      <c r="D95" s="30">
        <v>10000.0</v>
      </c>
      <c r="E95" s="31"/>
      <c r="F95" s="1"/>
    </row>
    <row r="96" ht="14.25" customHeight="1">
      <c r="B96" s="15">
        <v>45753.0</v>
      </c>
      <c r="C96" s="29" t="s">
        <v>225</v>
      </c>
      <c r="D96" s="30">
        <v>50000.0</v>
      </c>
      <c r="E96" s="31"/>
      <c r="F96" s="96"/>
    </row>
    <row r="97" ht="14.25" customHeight="1">
      <c r="B97" s="15">
        <v>45753.0</v>
      </c>
      <c r="C97" s="29" t="s">
        <v>95</v>
      </c>
      <c r="D97" s="30">
        <v>200000.0</v>
      </c>
      <c r="E97" s="31"/>
      <c r="F97" s="97" t="s">
        <v>9</v>
      </c>
    </row>
    <row r="98" ht="14.25" customHeight="1">
      <c r="B98" s="15">
        <v>45753.0</v>
      </c>
      <c r="C98" s="29" t="s">
        <v>245</v>
      </c>
      <c r="D98" s="30">
        <v>200000.0</v>
      </c>
      <c r="E98" s="31"/>
      <c r="F98" s="96"/>
    </row>
    <row r="99" ht="14.25" customHeight="1">
      <c r="B99" s="15">
        <v>45753.0</v>
      </c>
      <c r="C99" s="29" t="s">
        <v>546</v>
      </c>
      <c r="D99" s="30">
        <v>1000000.0</v>
      </c>
      <c r="E99" s="31"/>
      <c r="F99" s="97" t="s">
        <v>9</v>
      </c>
    </row>
    <row r="100" ht="14.25" customHeight="1">
      <c r="B100" s="15">
        <v>45753.0</v>
      </c>
      <c r="C100" s="29" t="s">
        <v>547</v>
      </c>
      <c r="D100" s="31"/>
      <c r="E100" s="30">
        <v>1000000.0</v>
      </c>
      <c r="F100" s="97" t="s">
        <v>289</v>
      </c>
    </row>
    <row r="101" ht="14.25" customHeight="1">
      <c r="B101" s="15">
        <v>45753.0</v>
      </c>
      <c r="C101" s="29" t="s">
        <v>548</v>
      </c>
      <c r="D101" s="31"/>
      <c r="E101" s="30">
        <v>2000000.0</v>
      </c>
      <c r="F101" s="97" t="s">
        <v>194</v>
      </c>
    </row>
    <row r="102" ht="14.25" customHeight="1">
      <c r="B102" s="15">
        <v>45753.0</v>
      </c>
      <c r="C102" s="29" t="s">
        <v>64</v>
      </c>
      <c r="D102" s="30">
        <v>50000.0</v>
      </c>
      <c r="E102" s="31"/>
      <c r="F102" s="96"/>
    </row>
    <row r="103" ht="14.25" customHeight="1">
      <c r="B103" s="15">
        <v>45753.0</v>
      </c>
      <c r="C103" s="29" t="s">
        <v>549</v>
      </c>
      <c r="D103" s="30">
        <v>500000.0</v>
      </c>
      <c r="E103" s="31"/>
      <c r="F103" s="96"/>
    </row>
    <row r="104" ht="14.25" customHeight="1">
      <c r="B104" s="15">
        <v>45753.0</v>
      </c>
      <c r="C104" s="29" t="s">
        <v>100</v>
      </c>
      <c r="D104" s="30">
        <v>250000.0</v>
      </c>
      <c r="E104" s="31"/>
      <c r="F104" s="97" t="s">
        <v>9</v>
      </c>
    </row>
    <row r="105" ht="14.25" customHeight="1">
      <c r="B105" s="15">
        <v>45754.0</v>
      </c>
      <c r="C105" s="29" t="s">
        <v>368</v>
      </c>
      <c r="D105" s="30">
        <v>100000.0</v>
      </c>
      <c r="E105" s="31"/>
      <c r="F105" s="97" t="s">
        <v>9</v>
      </c>
    </row>
    <row r="106" ht="14.25" customHeight="1">
      <c r="B106" s="15">
        <v>45754.0</v>
      </c>
      <c r="C106" s="29" t="s">
        <v>550</v>
      </c>
      <c r="D106" s="30">
        <v>100058.0</v>
      </c>
      <c r="E106" s="31"/>
      <c r="F106" s="97" t="s">
        <v>236</v>
      </c>
    </row>
    <row r="107" ht="14.25" customHeight="1">
      <c r="B107" s="15">
        <v>45754.0</v>
      </c>
      <c r="C107" s="29" t="s">
        <v>551</v>
      </c>
      <c r="D107" s="30">
        <v>1000000.0</v>
      </c>
      <c r="E107" s="31"/>
      <c r="F107" s="96"/>
    </row>
    <row r="108" ht="14.25" customHeight="1">
      <c r="B108" s="15">
        <v>45754.0</v>
      </c>
      <c r="C108" s="29" t="s">
        <v>510</v>
      </c>
      <c r="D108" s="30">
        <v>50000.0</v>
      </c>
      <c r="E108" s="31"/>
      <c r="F108" s="96"/>
    </row>
    <row r="109" ht="14.25" customHeight="1">
      <c r="B109" s="15">
        <v>45754.0</v>
      </c>
      <c r="C109" s="29" t="s">
        <v>458</v>
      </c>
      <c r="D109" s="30">
        <v>100000.0</v>
      </c>
      <c r="E109" s="31"/>
      <c r="F109" s="96"/>
    </row>
    <row r="110" ht="14.25" customHeight="1">
      <c r="B110" s="15">
        <v>45754.0</v>
      </c>
      <c r="C110" s="29" t="s">
        <v>376</v>
      </c>
      <c r="D110" s="30">
        <v>50000.0</v>
      </c>
      <c r="E110" s="31"/>
      <c r="F110" s="97" t="s">
        <v>9</v>
      </c>
    </row>
    <row r="111" ht="14.25" customHeight="1">
      <c r="B111" s="15">
        <v>45754.0</v>
      </c>
      <c r="C111" s="29" t="s">
        <v>189</v>
      </c>
      <c r="D111" s="30">
        <v>100000.0</v>
      </c>
      <c r="E111" s="31"/>
      <c r="F111" s="97" t="s">
        <v>9</v>
      </c>
    </row>
    <row r="112" ht="14.25" customHeight="1">
      <c r="B112" s="15">
        <v>45754.0</v>
      </c>
      <c r="C112" s="29" t="s">
        <v>391</v>
      </c>
      <c r="D112" s="30">
        <v>20000.0</v>
      </c>
      <c r="E112" s="31"/>
      <c r="F112" s="96"/>
    </row>
    <row r="113" ht="14.25" customHeight="1">
      <c r="B113" s="15">
        <v>45754.0</v>
      </c>
      <c r="C113" s="29" t="s">
        <v>552</v>
      </c>
      <c r="D113" s="30">
        <v>50000.0</v>
      </c>
      <c r="E113" s="31"/>
      <c r="F113" s="96"/>
    </row>
    <row r="114" ht="14.25" customHeight="1">
      <c r="B114" s="15">
        <v>45754.0</v>
      </c>
      <c r="C114" s="29" t="s">
        <v>553</v>
      </c>
      <c r="D114" s="30">
        <v>300055.0</v>
      </c>
      <c r="E114" s="31"/>
      <c r="F114" s="96"/>
    </row>
    <row r="115" ht="14.25" customHeight="1">
      <c r="B115" s="15">
        <v>45754.0</v>
      </c>
      <c r="C115" s="29" t="s">
        <v>28</v>
      </c>
      <c r="D115" s="30">
        <v>100000.0</v>
      </c>
      <c r="E115" s="31"/>
      <c r="F115" s="96"/>
    </row>
    <row r="116" ht="14.25" customHeight="1">
      <c r="B116" s="15">
        <v>45754.0</v>
      </c>
      <c r="C116" s="29" t="s">
        <v>123</v>
      </c>
      <c r="D116" s="30">
        <v>250000.0</v>
      </c>
      <c r="E116" s="31"/>
      <c r="F116" s="96"/>
    </row>
    <row r="117" ht="14.25" customHeight="1">
      <c r="B117" s="15">
        <v>45754.0</v>
      </c>
      <c r="C117" s="29" t="s">
        <v>27</v>
      </c>
      <c r="D117" s="30">
        <v>25000.0</v>
      </c>
      <c r="E117" s="31"/>
      <c r="F117" s="96"/>
    </row>
    <row r="118" ht="14.25" customHeight="1">
      <c r="B118" s="15">
        <v>45754.0</v>
      </c>
      <c r="C118" s="29" t="s">
        <v>554</v>
      </c>
      <c r="D118" s="30">
        <v>50058.0</v>
      </c>
      <c r="E118" s="31"/>
      <c r="F118" s="97" t="s">
        <v>236</v>
      </c>
    </row>
    <row r="119" ht="14.25" customHeight="1">
      <c r="B119" s="15">
        <v>45754.0</v>
      </c>
      <c r="C119" s="29" t="s">
        <v>162</v>
      </c>
      <c r="D119" s="30">
        <v>50000.0</v>
      </c>
      <c r="E119" s="31"/>
      <c r="F119" s="96"/>
    </row>
    <row r="120" ht="14.25" customHeight="1">
      <c r="B120" s="15">
        <v>45754.0</v>
      </c>
      <c r="C120" s="29" t="s">
        <v>265</v>
      </c>
      <c r="D120" s="30">
        <v>15000.0</v>
      </c>
      <c r="E120" s="31"/>
      <c r="F120" s="97" t="s">
        <v>9</v>
      </c>
    </row>
    <row r="121" ht="14.25" customHeight="1">
      <c r="B121" s="15">
        <v>45754.0</v>
      </c>
      <c r="C121" s="29" t="s">
        <v>87</v>
      </c>
      <c r="D121" s="30">
        <v>200000.0</v>
      </c>
      <c r="E121" s="31"/>
      <c r="F121" s="96"/>
    </row>
    <row r="122" ht="14.25" customHeight="1">
      <c r="B122" s="15">
        <v>45754.0</v>
      </c>
      <c r="C122" s="29" t="s">
        <v>209</v>
      </c>
      <c r="D122" s="30">
        <v>50000.0</v>
      </c>
      <c r="E122" s="31"/>
      <c r="F122" s="96"/>
    </row>
    <row r="123" ht="14.25" customHeight="1">
      <c r="B123" s="15">
        <v>45754.0</v>
      </c>
      <c r="C123" s="29" t="s">
        <v>268</v>
      </c>
      <c r="D123" s="30">
        <v>50000.0</v>
      </c>
      <c r="E123" s="31"/>
      <c r="F123" s="96"/>
    </row>
    <row r="124" ht="14.25" customHeight="1">
      <c r="B124" s="15">
        <v>45754.0</v>
      </c>
      <c r="C124" s="29" t="s">
        <v>91</v>
      </c>
      <c r="D124" s="30">
        <v>100000.0</v>
      </c>
      <c r="E124" s="31"/>
      <c r="F124" s="97" t="s">
        <v>9</v>
      </c>
    </row>
    <row r="125" ht="14.25" customHeight="1">
      <c r="B125" s="15">
        <v>45755.0</v>
      </c>
      <c r="C125" s="29" t="s">
        <v>156</v>
      </c>
      <c r="D125" s="30">
        <v>100000.0</v>
      </c>
      <c r="E125" s="31"/>
      <c r="F125" s="97" t="s">
        <v>9</v>
      </c>
    </row>
    <row r="126" ht="14.25" customHeight="1">
      <c r="B126" s="15">
        <v>45755.0</v>
      </c>
      <c r="C126" s="29" t="s">
        <v>128</v>
      </c>
      <c r="D126" s="30">
        <v>200000.0</v>
      </c>
      <c r="E126" s="31"/>
      <c r="F126" s="96"/>
    </row>
    <row r="127" ht="14.25" customHeight="1">
      <c r="B127" s="15">
        <v>45755.0</v>
      </c>
      <c r="C127" s="29" t="s">
        <v>233</v>
      </c>
      <c r="D127" s="30">
        <v>300000.0</v>
      </c>
      <c r="E127" s="31"/>
      <c r="F127" s="96"/>
    </row>
    <row r="128" ht="14.25" customHeight="1">
      <c r="B128" s="15">
        <v>45755.0</v>
      </c>
      <c r="C128" s="29" t="s">
        <v>28</v>
      </c>
      <c r="D128" s="30">
        <v>100000.0</v>
      </c>
      <c r="E128" s="31"/>
      <c r="F128" s="96"/>
    </row>
    <row r="129" ht="14.25" customHeight="1">
      <c r="B129" s="15">
        <v>45755.0</v>
      </c>
      <c r="C129" s="29" t="s">
        <v>555</v>
      </c>
      <c r="D129" s="30">
        <v>250000.0</v>
      </c>
      <c r="E129" s="31"/>
      <c r="F129" s="96"/>
    </row>
    <row r="130" ht="14.25" customHeight="1">
      <c r="B130" s="15">
        <v>45755.0</v>
      </c>
      <c r="C130" s="29" t="s">
        <v>147</v>
      </c>
      <c r="D130" s="30">
        <v>150000.0</v>
      </c>
      <c r="E130" s="31"/>
      <c r="F130" s="97">
        <v>12.0</v>
      </c>
    </row>
    <row r="131" ht="14.25" customHeight="1">
      <c r="B131" s="15">
        <v>45755.0</v>
      </c>
      <c r="C131" s="29" t="s">
        <v>556</v>
      </c>
      <c r="D131" s="30">
        <v>20000.0</v>
      </c>
      <c r="E131" s="31"/>
      <c r="F131" s="96"/>
    </row>
    <row r="132" ht="14.25" customHeight="1">
      <c r="B132" s="15">
        <v>45755.0</v>
      </c>
      <c r="C132" s="29" t="s">
        <v>359</v>
      </c>
      <c r="D132" s="30">
        <v>50000.0</v>
      </c>
      <c r="E132" s="31"/>
      <c r="F132" s="96"/>
    </row>
    <row r="133" ht="14.25" customHeight="1">
      <c r="B133" s="15">
        <v>45755.0</v>
      </c>
      <c r="C133" s="29" t="s">
        <v>101</v>
      </c>
      <c r="D133" s="30">
        <v>50000.0</v>
      </c>
      <c r="E133" s="31"/>
      <c r="F133" s="96"/>
    </row>
    <row r="134" ht="14.25" customHeight="1">
      <c r="B134" s="15">
        <v>45755.0</v>
      </c>
      <c r="C134" s="29" t="s">
        <v>27</v>
      </c>
      <c r="D134" s="30">
        <v>25000.0</v>
      </c>
      <c r="E134" s="31"/>
      <c r="F134" s="96"/>
    </row>
    <row r="135" ht="14.25" customHeight="1">
      <c r="B135" s="15">
        <v>45755.0</v>
      </c>
      <c r="C135" s="29" t="s">
        <v>146</v>
      </c>
      <c r="D135" s="30">
        <v>300000.0</v>
      </c>
      <c r="E135" s="31"/>
      <c r="F135" s="96"/>
    </row>
    <row r="136" ht="14.25" customHeight="1">
      <c r="B136" s="15">
        <v>45755.0</v>
      </c>
      <c r="C136" s="29" t="s">
        <v>345</v>
      </c>
      <c r="D136" s="98">
        <v>200077.0</v>
      </c>
      <c r="E136" s="31"/>
      <c r="F136" s="96"/>
    </row>
    <row r="137" ht="14.25" customHeight="1">
      <c r="B137" s="15">
        <v>45755.0</v>
      </c>
      <c r="C137" s="29" t="s">
        <v>196</v>
      </c>
      <c r="D137" s="30">
        <v>500000.0</v>
      </c>
      <c r="E137" s="31"/>
      <c r="F137" s="1"/>
    </row>
    <row r="138" ht="14.25" customHeight="1">
      <c r="B138" s="15">
        <v>45755.0</v>
      </c>
      <c r="C138" s="29" t="s">
        <v>266</v>
      </c>
      <c r="D138" s="30">
        <v>88822.0</v>
      </c>
      <c r="E138" s="31"/>
      <c r="F138" s="43"/>
    </row>
    <row r="139" ht="14.25" customHeight="1">
      <c r="B139" s="15">
        <v>45755.0</v>
      </c>
      <c r="C139" s="29" t="s">
        <v>127</v>
      </c>
      <c r="D139" s="30">
        <v>100000.0</v>
      </c>
      <c r="E139" s="31"/>
      <c r="F139" s="42"/>
    </row>
    <row r="140" ht="14.25" customHeight="1">
      <c r="B140" s="15">
        <v>45755.0</v>
      </c>
      <c r="C140" s="29" t="s">
        <v>202</v>
      </c>
      <c r="D140" s="30">
        <v>1000000.0</v>
      </c>
      <c r="E140" s="31"/>
      <c r="F140" s="42"/>
    </row>
    <row r="141" ht="14.25" customHeight="1">
      <c r="B141" s="15">
        <v>45755.0</v>
      </c>
      <c r="C141" s="29" t="s">
        <v>557</v>
      </c>
      <c r="D141" s="30">
        <v>100000.0</v>
      </c>
      <c r="E141" s="31"/>
      <c r="F141" s="43"/>
    </row>
    <row r="142" ht="14.25" customHeight="1">
      <c r="B142" s="15">
        <v>45755.0</v>
      </c>
      <c r="C142" s="29" t="s">
        <v>106</v>
      </c>
      <c r="D142" s="30">
        <v>10000.0</v>
      </c>
      <c r="E142" s="31"/>
      <c r="F142" s="42"/>
    </row>
    <row r="143" ht="14.25" customHeight="1">
      <c r="B143" s="15">
        <v>45755.0</v>
      </c>
      <c r="C143" s="29" t="s">
        <v>534</v>
      </c>
      <c r="D143" s="30">
        <v>10000.0</v>
      </c>
      <c r="E143" s="31"/>
      <c r="F143" s="42"/>
    </row>
    <row r="144" ht="14.25" customHeight="1">
      <c r="B144" s="15">
        <v>45755.0</v>
      </c>
      <c r="C144" s="29" t="s">
        <v>558</v>
      </c>
      <c r="D144" s="30">
        <v>300000.0</v>
      </c>
      <c r="E144" s="31"/>
      <c r="F144" s="43"/>
    </row>
    <row r="145" ht="14.25" customHeight="1">
      <c r="B145" s="15">
        <v>45756.0</v>
      </c>
      <c r="C145" s="29" t="s">
        <v>420</v>
      </c>
      <c r="D145" s="30">
        <v>100000.0</v>
      </c>
      <c r="E145" s="31"/>
      <c r="F145" s="43"/>
    </row>
    <row r="146" ht="14.25" customHeight="1">
      <c r="B146" s="15">
        <v>45756.0</v>
      </c>
      <c r="C146" s="29" t="s">
        <v>391</v>
      </c>
      <c r="D146" s="30">
        <v>20000.0</v>
      </c>
      <c r="E146" s="31"/>
      <c r="F146" s="42"/>
    </row>
    <row r="147" ht="14.25" customHeight="1">
      <c r="B147" s="15">
        <v>45756.0</v>
      </c>
      <c r="C147" s="29" t="s">
        <v>93</v>
      </c>
      <c r="D147" s="30">
        <v>250000.0</v>
      </c>
      <c r="E147" s="31"/>
      <c r="F147" s="43"/>
    </row>
    <row r="148" ht="14.25" customHeight="1">
      <c r="B148" s="15">
        <v>45756.0</v>
      </c>
      <c r="C148" s="29" t="s">
        <v>103</v>
      </c>
      <c r="D148" s="30">
        <v>400000.0</v>
      </c>
      <c r="E148" s="31"/>
      <c r="F148" s="92"/>
    </row>
    <row r="149" ht="14.25" customHeight="1">
      <c r="B149" s="15">
        <v>45756.0</v>
      </c>
      <c r="C149" s="29" t="s">
        <v>559</v>
      </c>
      <c r="D149" s="30">
        <v>100000.0</v>
      </c>
      <c r="E149" s="31"/>
    </row>
    <row r="150" ht="14.25" customHeight="1">
      <c r="B150" s="15">
        <v>45756.0</v>
      </c>
      <c r="C150" s="29" t="s">
        <v>169</v>
      </c>
      <c r="D150" s="30">
        <v>250000.0</v>
      </c>
      <c r="E150" s="31"/>
      <c r="F150" s="19" t="s">
        <v>60</v>
      </c>
    </row>
    <row r="151" ht="14.25" customHeight="1">
      <c r="B151" s="15">
        <v>45756.0</v>
      </c>
      <c r="C151" s="29" t="s">
        <v>560</v>
      </c>
      <c r="D151" s="30">
        <v>100000.0</v>
      </c>
      <c r="E151" s="31"/>
      <c r="F151" s="43"/>
    </row>
    <row r="152" ht="14.25" customHeight="1">
      <c r="B152" s="15">
        <v>45756.0</v>
      </c>
      <c r="C152" s="29" t="s">
        <v>196</v>
      </c>
      <c r="D152" s="30">
        <v>5000000.0</v>
      </c>
      <c r="E152" s="31"/>
    </row>
    <row r="153" ht="14.25" customHeight="1">
      <c r="B153" s="15">
        <v>45756.0</v>
      </c>
      <c r="C153" s="29" t="s">
        <v>191</v>
      </c>
      <c r="D153" s="30">
        <v>150000.0</v>
      </c>
      <c r="E153" s="31"/>
    </row>
    <row r="154" ht="14.25" customHeight="1">
      <c r="B154" s="15">
        <v>45756.0</v>
      </c>
      <c r="C154" s="29" t="s">
        <v>27</v>
      </c>
      <c r="D154" s="30">
        <v>25000.0</v>
      </c>
      <c r="E154" s="31"/>
      <c r="F154" s="1"/>
    </row>
    <row r="155" ht="14.25" customHeight="1">
      <c r="B155" s="15">
        <v>45756.0</v>
      </c>
      <c r="C155" s="29" t="s">
        <v>99</v>
      </c>
      <c r="D155" s="30">
        <v>300000.0</v>
      </c>
      <c r="E155" s="31"/>
    </row>
    <row r="156" ht="14.25" customHeight="1">
      <c r="B156" s="15">
        <v>45756.0</v>
      </c>
      <c r="C156" s="29" t="s">
        <v>561</v>
      </c>
      <c r="D156" s="30">
        <v>250555.0</v>
      </c>
      <c r="E156" s="31"/>
      <c r="F156" s="1"/>
    </row>
    <row r="157" ht="14.25" customHeight="1">
      <c r="B157" s="15">
        <v>45757.0</v>
      </c>
      <c r="C157" s="29" t="s">
        <v>28</v>
      </c>
      <c r="D157" s="30">
        <v>100000.0</v>
      </c>
      <c r="E157" s="31"/>
      <c r="F157" s="43"/>
    </row>
    <row r="158" ht="14.25" customHeight="1">
      <c r="B158" s="15">
        <v>45757.0</v>
      </c>
      <c r="C158" s="29" t="s">
        <v>223</v>
      </c>
      <c r="D158" s="30">
        <v>50000.0</v>
      </c>
      <c r="E158" s="31"/>
    </row>
    <row r="159" ht="14.25" customHeight="1">
      <c r="B159" s="15">
        <v>45757.0</v>
      </c>
      <c r="C159" s="29" t="s">
        <v>391</v>
      </c>
      <c r="D159" s="30">
        <v>20000.0</v>
      </c>
      <c r="E159" s="31"/>
    </row>
    <row r="160" ht="14.25" customHeight="1">
      <c r="B160" s="15">
        <v>45757.0</v>
      </c>
      <c r="C160" s="29" t="s">
        <v>217</v>
      </c>
      <c r="D160" s="30">
        <v>600000.0</v>
      </c>
      <c r="E160" s="31"/>
    </row>
    <row r="161" ht="14.25" customHeight="1">
      <c r="B161" s="15">
        <v>45757.0</v>
      </c>
      <c r="C161" s="29" t="s">
        <v>27</v>
      </c>
      <c r="D161" s="30">
        <v>25000.0</v>
      </c>
      <c r="E161" s="31"/>
    </row>
    <row r="162" ht="14.25" customHeight="1">
      <c r="B162" s="15">
        <v>45757.0</v>
      </c>
      <c r="C162" s="29" t="s">
        <v>192</v>
      </c>
      <c r="D162" s="30">
        <v>325000.0</v>
      </c>
      <c r="E162" s="31"/>
    </row>
    <row r="163" ht="14.25" customHeight="1">
      <c r="B163" s="15">
        <v>45757.0</v>
      </c>
      <c r="C163" s="29" t="s">
        <v>174</v>
      </c>
      <c r="D163" s="30">
        <v>100000.0</v>
      </c>
      <c r="E163" s="31"/>
      <c r="F163" s="1"/>
    </row>
    <row r="164" ht="14.25" customHeight="1">
      <c r="B164" s="15">
        <v>45757.0</v>
      </c>
      <c r="C164" s="29" t="s">
        <v>497</v>
      </c>
      <c r="D164" s="30">
        <v>500000.0</v>
      </c>
      <c r="E164" s="31"/>
    </row>
    <row r="165" ht="14.25" customHeight="1">
      <c r="B165" s="15">
        <v>45757.0</v>
      </c>
      <c r="C165" s="29" t="s">
        <v>284</v>
      </c>
      <c r="D165" s="30">
        <v>10000.0</v>
      </c>
      <c r="E165" s="31"/>
      <c r="F165" s="19" t="s">
        <v>9</v>
      </c>
    </row>
    <row r="166" ht="14.25" customHeight="1">
      <c r="B166" s="15">
        <v>45757.0</v>
      </c>
      <c r="C166" s="29" t="s">
        <v>482</v>
      </c>
      <c r="D166" s="30">
        <v>100000.0</v>
      </c>
      <c r="E166" s="31"/>
    </row>
    <row r="167" ht="14.25" customHeight="1">
      <c r="B167" s="15">
        <v>45757.0</v>
      </c>
      <c r="C167" s="29" t="s">
        <v>534</v>
      </c>
      <c r="D167" s="30">
        <v>10000.0</v>
      </c>
      <c r="E167" s="31"/>
    </row>
    <row r="168" ht="14.25" customHeight="1">
      <c r="B168" s="15">
        <v>45757.0</v>
      </c>
      <c r="C168" s="29" t="s">
        <v>51</v>
      </c>
      <c r="D168" s="30">
        <v>400000.0</v>
      </c>
      <c r="E168" s="31"/>
    </row>
    <row r="169" ht="14.25" customHeight="1">
      <c r="B169" s="15">
        <v>45757.0</v>
      </c>
      <c r="C169" s="29" t="s">
        <v>23</v>
      </c>
      <c r="D169" s="30">
        <v>50000.0</v>
      </c>
      <c r="E169" s="31"/>
    </row>
    <row r="170" ht="14.25" customHeight="1">
      <c r="B170" s="15">
        <v>45757.0</v>
      </c>
      <c r="C170" s="29" t="s">
        <v>404</v>
      </c>
      <c r="D170" s="30">
        <v>300000.0</v>
      </c>
      <c r="E170" s="31"/>
    </row>
    <row r="171" ht="14.25" customHeight="1">
      <c r="B171" s="15">
        <v>45757.0</v>
      </c>
      <c r="C171" s="29" t="s">
        <v>116</v>
      </c>
      <c r="D171" s="30">
        <v>50000.0</v>
      </c>
      <c r="E171" s="31"/>
    </row>
    <row r="172" ht="14.25" customHeight="1">
      <c r="B172" s="15">
        <v>45758.0</v>
      </c>
      <c r="C172" s="29" t="s">
        <v>45</v>
      </c>
      <c r="D172" s="30">
        <v>600000.0</v>
      </c>
      <c r="E172" s="31"/>
      <c r="F172" s="19" t="s">
        <v>9</v>
      </c>
    </row>
    <row r="173" ht="14.25" customHeight="1">
      <c r="B173" s="15">
        <v>45758.0</v>
      </c>
      <c r="C173" s="29" t="s">
        <v>28</v>
      </c>
      <c r="D173" s="30">
        <v>100000.0</v>
      </c>
      <c r="E173" s="31"/>
    </row>
    <row r="174" ht="14.25" customHeight="1">
      <c r="B174" s="15">
        <v>45758.0</v>
      </c>
      <c r="C174" s="29" t="s">
        <v>391</v>
      </c>
      <c r="D174" s="30">
        <v>20000.0</v>
      </c>
      <c r="E174" s="31"/>
    </row>
    <row r="175" ht="14.25" customHeight="1">
      <c r="B175" s="15">
        <v>45758.0</v>
      </c>
      <c r="C175" s="29" t="s">
        <v>388</v>
      </c>
      <c r="D175" s="30">
        <v>555555.0</v>
      </c>
      <c r="E175" s="31"/>
    </row>
    <row r="176" ht="14.25" customHeight="1">
      <c r="B176" s="15">
        <v>45758.0</v>
      </c>
      <c r="C176" s="29" t="s">
        <v>346</v>
      </c>
      <c r="D176" s="30">
        <v>50000.0</v>
      </c>
      <c r="E176" s="31"/>
    </row>
    <row r="177" ht="14.25" customHeight="1">
      <c r="B177" s="15">
        <v>45758.0</v>
      </c>
      <c r="C177" s="29" t="s">
        <v>224</v>
      </c>
      <c r="D177" s="30">
        <v>200000.0</v>
      </c>
      <c r="E177" s="31"/>
    </row>
    <row r="178" ht="14.25" customHeight="1">
      <c r="B178" s="15">
        <v>45758.0</v>
      </c>
      <c r="C178" s="29" t="s">
        <v>163</v>
      </c>
      <c r="D178" s="30">
        <v>5000000.0</v>
      </c>
      <c r="E178" s="31"/>
      <c r="F178" s="1"/>
    </row>
    <row r="179" ht="14.25" customHeight="1">
      <c r="B179" s="15">
        <v>45758.0</v>
      </c>
      <c r="C179" s="29" t="s">
        <v>85</v>
      </c>
      <c r="D179" s="30">
        <v>700000.0</v>
      </c>
      <c r="E179" s="31"/>
    </row>
    <row r="180" ht="14.25" customHeight="1">
      <c r="B180" s="15">
        <v>45758.0</v>
      </c>
      <c r="C180" s="29" t="s">
        <v>196</v>
      </c>
      <c r="D180" s="30">
        <v>100000.0</v>
      </c>
      <c r="E180" s="31"/>
    </row>
    <row r="181" ht="14.25" customHeight="1">
      <c r="B181" s="15">
        <v>45758.0</v>
      </c>
      <c r="C181" s="29" t="s">
        <v>27</v>
      </c>
      <c r="D181" s="30">
        <v>25000.0</v>
      </c>
      <c r="E181" s="31"/>
    </row>
    <row r="182" ht="14.25" customHeight="1">
      <c r="B182" s="15">
        <v>45758.0</v>
      </c>
      <c r="C182" s="29" t="s">
        <v>562</v>
      </c>
      <c r="D182" s="30">
        <v>100000.0</v>
      </c>
      <c r="E182" s="31"/>
    </row>
    <row r="183" ht="14.25" customHeight="1">
      <c r="B183" s="15">
        <v>45758.0</v>
      </c>
      <c r="C183" s="29" t="s">
        <v>563</v>
      </c>
      <c r="D183" s="30">
        <v>100000.0</v>
      </c>
      <c r="E183" s="31"/>
    </row>
    <row r="184" ht="14.25" customHeight="1">
      <c r="B184" s="15">
        <v>45758.0</v>
      </c>
      <c r="C184" s="29" t="s">
        <v>49</v>
      </c>
      <c r="D184" s="30">
        <v>40000.0</v>
      </c>
      <c r="E184" s="31"/>
      <c r="F184" s="1"/>
    </row>
    <row r="185" ht="14.25" customHeight="1">
      <c r="B185" s="15">
        <v>45759.0</v>
      </c>
      <c r="C185" s="29" t="s">
        <v>28</v>
      </c>
      <c r="D185" s="30">
        <v>100000.0</v>
      </c>
      <c r="E185" s="31"/>
    </row>
    <row r="186" ht="14.25" customHeight="1">
      <c r="B186" s="15">
        <v>45759.0</v>
      </c>
      <c r="C186" s="29" t="s">
        <v>58</v>
      </c>
      <c r="D186" s="30">
        <v>130000.0</v>
      </c>
      <c r="E186" s="31"/>
    </row>
    <row r="187" ht="14.25" customHeight="1">
      <c r="B187" s="15">
        <v>45759.0</v>
      </c>
      <c r="C187" s="29" t="s">
        <v>534</v>
      </c>
      <c r="D187" s="30">
        <v>10000.0</v>
      </c>
      <c r="E187" s="31"/>
    </row>
    <row r="188" ht="14.25" customHeight="1">
      <c r="B188" s="15">
        <v>45759.0</v>
      </c>
      <c r="C188" s="29" t="s">
        <v>216</v>
      </c>
      <c r="D188" s="30">
        <v>400000.0</v>
      </c>
      <c r="E188" s="31"/>
    </row>
    <row r="189" ht="14.25" customHeight="1">
      <c r="B189" s="15">
        <v>45759.0</v>
      </c>
      <c r="C189" s="29" t="s">
        <v>57</v>
      </c>
      <c r="D189" s="30">
        <v>80000.0</v>
      </c>
      <c r="E189" s="31"/>
    </row>
    <row r="190" ht="14.25" customHeight="1">
      <c r="B190" s="15">
        <v>45759.0</v>
      </c>
      <c r="C190" s="29" t="s">
        <v>386</v>
      </c>
      <c r="D190" s="30">
        <v>50000.0</v>
      </c>
      <c r="E190" s="31"/>
    </row>
    <row r="191" ht="14.25" customHeight="1">
      <c r="B191" s="15">
        <v>45759.0</v>
      </c>
      <c r="C191" s="29" t="s">
        <v>27</v>
      </c>
      <c r="D191" s="30">
        <v>25000.0</v>
      </c>
      <c r="E191" s="31"/>
    </row>
    <row r="192" ht="14.25" customHeight="1">
      <c r="B192" s="15">
        <v>45760.0</v>
      </c>
      <c r="C192" s="29" t="s">
        <v>28</v>
      </c>
      <c r="D192" s="30">
        <v>100000.0</v>
      </c>
      <c r="E192" s="31"/>
    </row>
    <row r="193" ht="14.25" customHeight="1">
      <c r="B193" s="15">
        <v>45760.0</v>
      </c>
      <c r="C193" s="29" t="s">
        <v>92</v>
      </c>
      <c r="D193" s="30">
        <v>100000.0</v>
      </c>
      <c r="E193" s="31"/>
      <c r="F193" s="1"/>
    </row>
    <row r="194" ht="14.25" customHeight="1">
      <c r="B194" s="15">
        <v>45760.0</v>
      </c>
      <c r="C194" s="29" t="s">
        <v>27</v>
      </c>
      <c r="D194" s="30">
        <v>50000.0</v>
      </c>
      <c r="E194" s="31"/>
      <c r="F194" s="1"/>
    </row>
    <row r="195" ht="14.25" customHeight="1">
      <c r="B195" s="15">
        <v>45760.0</v>
      </c>
      <c r="C195" s="29" t="s">
        <v>153</v>
      </c>
      <c r="D195" s="30">
        <v>50000.0</v>
      </c>
      <c r="E195" s="31"/>
    </row>
    <row r="196" ht="14.25" customHeight="1">
      <c r="B196" s="15">
        <v>45760.0</v>
      </c>
      <c r="C196" s="29" t="s">
        <v>97</v>
      </c>
      <c r="D196" s="30">
        <v>1500000.0</v>
      </c>
      <c r="E196" s="31"/>
    </row>
    <row r="197" ht="14.25" customHeight="1">
      <c r="B197" s="15">
        <v>45760.0</v>
      </c>
      <c r="C197" s="29" t="s">
        <v>209</v>
      </c>
      <c r="D197" s="30">
        <v>50000.0</v>
      </c>
      <c r="E197" s="31"/>
    </row>
    <row r="198" ht="14.25" customHeight="1">
      <c r="B198" s="15">
        <v>45760.0</v>
      </c>
      <c r="C198" s="29" t="s">
        <v>510</v>
      </c>
      <c r="D198" s="30">
        <v>50000.0</v>
      </c>
      <c r="E198" s="31"/>
    </row>
    <row r="199" ht="14.25" customHeight="1">
      <c r="B199" s="15">
        <v>45760.0</v>
      </c>
      <c r="C199" s="29" t="s">
        <v>143</v>
      </c>
      <c r="D199" s="30">
        <v>500000.0</v>
      </c>
      <c r="E199" s="31"/>
      <c r="F199" s="19" t="s">
        <v>9</v>
      </c>
    </row>
    <row r="200" ht="14.25" customHeight="1">
      <c r="B200" s="15">
        <v>45760.0</v>
      </c>
      <c r="C200" s="29" t="s">
        <v>564</v>
      </c>
      <c r="D200" s="30">
        <v>100000.0</v>
      </c>
      <c r="E200" s="31"/>
    </row>
    <row r="201" ht="14.25" customHeight="1">
      <c r="B201" s="15">
        <v>45760.0</v>
      </c>
      <c r="C201" s="29" t="s">
        <v>458</v>
      </c>
      <c r="D201" s="30">
        <v>100000.0</v>
      </c>
      <c r="E201" s="31"/>
    </row>
    <row r="202" ht="14.25" customHeight="1">
      <c r="B202" s="15">
        <v>45760.0</v>
      </c>
      <c r="C202" s="29" t="s">
        <v>565</v>
      </c>
      <c r="D202" s="30">
        <v>1000000.0</v>
      </c>
      <c r="E202" s="31"/>
      <c r="F202" s="19" t="s">
        <v>9</v>
      </c>
    </row>
    <row r="203" ht="14.25" customHeight="1">
      <c r="B203" s="15">
        <v>45760.0</v>
      </c>
      <c r="C203" s="29" t="s">
        <v>409</v>
      </c>
      <c r="D203" s="30">
        <v>200000.0</v>
      </c>
      <c r="E203" s="31"/>
    </row>
    <row r="204" ht="14.25" customHeight="1">
      <c r="B204" s="15">
        <v>45760.0</v>
      </c>
      <c r="C204" s="29" t="s">
        <v>566</v>
      </c>
      <c r="D204" s="30">
        <v>500000.0</v>
      </c>
      <c r="E204" s="31"/>
    </row>
    <row r="205" ht="14.25" customHeight="1">
      <c r="B205" s="15">
        <v>45760.0</v>
      </c>
      <c r="C205" s="29" t="s">
        <v>567</v>
      </c>
      <c r="D205" s="30">
        <v>100000.0</v>
      </c>
      <c r="E205" s="31"/>
      <c r="F205" s="19" t="s">
        <v>60</v>
      </c>
    </row>
    <row r="206" ht="14.25" customHeight="1">
      <c r="B206" s="15">
        <v>45761.0</v>
      </c>
      <c r="C206" s="29" t="s">
        <v>376</v>
      </c>
      <c r="D206" s="30">
        <v>50000.0</v>
      </c>
      <c r="E206" s="31"/>
      <c r="F206" s="19" t="s">
        <v>9</v>
      </c>
    </row>
    <row r="207" ht="14.25" customHeight="1">
      <c r="B207" s="15">
        <v>45761.0</v>
      </c>
      <c r="C207" s="29" t="s">
        <v>263</v>
      </c>
      <c r="D207" s="30">
        <v>1000000.0</v>
      </c>
      <c r="E207" s="31"/>
      <c r="F207" s="19" t="s">
        <v>9</v>
      </c>
    </row>
    <row r="208" ht="14.25" customHeight="1">
      <c r="B208" s="15">
        <v>45761.0</v>
      </c>
      <c r="C208" s="29" t="s">
        <v>377</v>
      </c>
      <c r="D208" s="31"/>
      <c r="E208" s="30">
        <v>1500000.0</v>
      </c>
    </row>
    <row r="209" ht="14.25" customHeight="1">
      <c r="B209" s="15">
        <v>45761.0</v>
      </c>
      <c r="C209" s="29" t="s">
        <v>454</v>
      </c>
      <c r="D209" s="31"/>
      <c r="E209" s="30">
        <v>1500000.0</v>
      </c>
    </row>
    <row r="210" ht="14.25" customHeight="1">
      <c r="B210" s="15">
        <v>45761.0</v>
      </c>
      <c r="C210" s="29" t="s">
        <v>220</v>
      </c>
      <c r="D210" s="31"/>
      <c r="E210" s="30">
        <v>3000000.0</v>
      </c>
    </row>
    <row r="211" ht="14.25" customHeight="1">
      <c r="B211" s="15">
        <v>45761.0</v>
      </c>
      <c r="C211" s="29" t="s">
        <v>380</v>
      </c>
      <c r="D211" s="31"/>
      <c r="E211" s="30">
        <v>1500000.0</v>
      </c>
    </row>
    <row r="212" ht="14.25" customHeight="1">
      <c r="B212" s="15">
        <v>45761.0</v>
      </c>
      <c r="C212" s="29" t="s">
        <v>381</v>
      </c>
      <c r="D212" s="31"/>
      <c r="E212" s="30">
        <v>1500000.0</v>
      </c>
    </row>
    <row r="213" ht="14.25" customHeight="1">
      <c r="B213" s="15">
        <v>45761.0</v>
      </c>
      <c r="C213" s="29" t="s">
        <v>219</v>
      </c>
      <c r="D213" s="31"/>
      <c r="E213" s="30">
        <v>3000000.0</v>
      </c>
    </row>
    <row r="214" ht="14.25" customHeight="1">
      <c r="B214" s="15">
        <v>45761.0</v>
      </c>
      <c r="C214" s="29" t="s">
        <v>133</v>
      </c>
      <c r="D214" s="31"/>
      <c r="E214" s="30">
        <v>3000000.0</v>
      </c>
    </row>
    <row r="215" ht="14.25" customHeight="1">
      <c r="B215" s="15">
        <v>45761.0</v>
      </c>
      <c r="C215" s="29" t="s">
        <v>393</v>
      </c>
      <c r="D215" s="31"/>
      <c r="E215" s="30">
        <v>1500000.0</v>
      </c>
    </row>
    <row r="216" ht="14.25" customHeight="1">
      <c r="B216" s="15">
        <v>45761.0</v>
      </c>
      <c r="C216" s="29" t="s">
        <v>568</v>
      </c>
      <c r="D216" s="31"/>
      <c r="E216" s="30">
        <v>1500000.0</v>
      </c>
    </row>
    <row r="217" ht="14.25" customHeight="1">
      <c r="B217" s="15">
        <v>45761.0</v>
      </c>
      <c r="C217" s="29" t="s">
        <v>395</v>
      </c>
      <c r="D217" s="31"/>
      <c r="E217" s="30">
        <v>1500000.0</v>
      </c>
    </row>
    <row r="218" ht="14.25" customHeight="1">
      <c r="B218" s="15">
        <v>45761.0</v>
      </c>
      <c r="C218" s="29" t="s">
        <v>569</v>
      </c>
      <c r="D218" s="31"/>
      <c r="E218" s="30">
        <v>1350000.0</v>
      </c>
      <c r="F218" s="19" t="s">
        <v>289</v>
      </c>
    </row>
    <row r="219" ht="14.25" customHeight="1">
      <c r="B219" s="15">
        <v>45761.0</v>
      </c>
      <c r="C219" s="29" t="s">
        <v>570</v>
      </c>
      <c r="D219" s="31"/>
      <c r="E219" s="30">
        <v>300000.0</v>
      </c>
      <c r="F219" s="19" t="s">
        <v>289</v>
      </c>
    </row>
    <row r="220" ht="14.25" customHeight="1">
      <c r="B220" s="15">
        <v>45761.0</v>
      </c>
      <c r="C220" s="29" t="s">
        <v>571</v>
      </c>
      <c r="D220" s="31"/>
      <c r="E220" s="30">
        <v>2000000.0</v>
      </c>
      <c r="F220" s="3" t="s">
        <v>572</v>
      </c>
    </row>
    <row r="221" ht="14.25" customHeight="1">
      <c r="B221" s="15">
        <v>45761.0</v>
      </c>
      <c r="C221" s="29" t="s">
        <v>573</v>
      </c>
      <c r="D221" s="31"/>
      <c r="E221" s="30">
        <v>2000000.0</v>
      </c>
    </row>
    <row r="222" ht="14.25" customHeight="1">
      <c r="B222" s="15">
        <v>45761.0</v>
      </c>
      <c r="C222" s="29" t="s">
        <v>64</v>
      </c>
      <c r="D222" s="30">
        <v>50000.0</v>
      </c>
      <c r="E222" s="31"/>
      <c r="F222" s="1"/>
    </row>
    <row r="223" ht="14.25" customHeight="1">
      <c r="B223" s="15">
        <v>45761.0</v>
      </c>
      <c r="C223" s="29" t="s">
        <v>391</v>
      </c>
      <c r="D223" s="30">
        <v>20000.0</v>
      </c>
      <c r="E223" s="31"/>
      <c r="F223" s="1"/>
    </row>
    <row r="224" ht="14.25" customHeight="1">
      <c r="B224" s="15">
        <v>45761.0</v>
      </c>
      <c r="C224" s="29" t="s">
        <v>324</v>
      </c>
      <c r="D224" s="30">
        <v>50058.0</v>
      </c>
      <c r="E224" s="31"/>
    </row>
    <row r="225" ht="14.25" customHeight="1">
      <c r="B225" s="15">
        <v>45761.0</v>
      </c>
      <c r="C225" s="29" t="s">
        <v>28</v>
      </c>
      <c r="D225" s="30">
        <v>100000.0</v>
      </c>
      <c r="E225" s="31"/>
    </row>
    <row r="226" ht="14.25" customHeight="1">
      <c r="B226" s="15">
        <v>45761.0</v>
      </c>
      <c r="C226" s="29" t="s">
        <v>534</v>
      </c>
      <c r="D226" s="30">
        <v>10000.0</v>
      </c>
      <c r="E226" s="31"/>
    </row>
    <row r="227" ht="14.25" customHeight="1">
      <c r="B227" s="15">
        <v>45761.0</v>
      </c>
      <c r="C227" s="29" t="s">
        <v>370</v>
      </c>
      <c r="D227" s="30">
        <v>1500000.0</v>
      </c>
      <c r="E227" s="31"/>
    </row>
    <row r="228" ht="14.25" customHeight="1">
      <c r="B228" s="15">
        <v>45761.0</v>
      </c>
      <c r="C228" s="29" t="s">
        <v>574</v>
      </c>
      <c r="D228" s="30">
        <v>50000.0</v>
      </c>
      <c r="E228" s="31"/>
    </row>
    <row r="229" ht="14.25" customHeight="1">
      <c r="B229" s="15">
        <v>45761.0</v>
      </c>
      <c r="C229" s="29" t="s">
        <v>127</v>
      </c>
      <c r="D229" s="30">
        <v>100000.0</v>
      </c>
      <c r="E229" s="31"/>
    </row>
    <row r="230" ht="14.25" customHeight="1">
      <c r="B230" s="15">
        <v>45761.0</v>
      </c>
      <c r="C230" s="29" t="s">
        <v>575</v>
      </c>
      <c r="D230" s="30">
        <v>500000.0</v>
      </c>
      <c r="E230" s="31"/>
    </row>
    <row r="231" ht="14.25" customHeight="1">
      <c r="B231" s="15">
        <v>45761.0</v>
      </c>
      <c r="C231" s="29" t="s">
        <v>268</v>
      </c>
      <c r="D231" s="30">
        <v>55000.0</v>
      </c>
      <c r="E231" s="31"/>
      <c r="F231" s="19">
        <v>21.0</v>
      </c>
    </row>
    <row r="232" ht="14.25" customHeight="1">
      <c r="B232" s="15">
        <v>45761.0</v>
      </c>
      <c r="C232" s="29" t="s">
        <v>259</v>
      </c>
      <c r="D232" s="30">
        <v>100000.0</v>
      </c>
      <c r="E232" s="31"/>
      <c r="F232" s="19" t="s">
        <v>9</v>
      </c>
    </row>
    <row r="233" ht="14.25" customHeight="1">
      <c r="B233" s="15">
        <v>45762.0</v>
      </c>
      <c r="C233" s="29" t="s">
        <v>374</v>
      </c>
      <c r="D233" s="30">
        <v>100000.0</v>
      </c>
      <c r="E233" s="31"/>
      <c r="F233" s="19" t="s">
        <v>9</v>
      </c>
    </row>
    <row r="234" ht="14.25" customHeight="1">
      <c r="B234" s="15">
        <v>45762.0</v>
      </c>
      <c r="C234" s="29" t="s">
        <v>160</v>
      </c>
      <c r="D234" s="30">
        <v>300000.0</v>
      </c>
      <c r="E234" s="31"/>
      <c r="F234" s="3" t="s">
        <v>161</v>
      </c>
    </row>
    <row r="235" ht="14.25" customHeight="1">
      <c r="B235" s="15">
        <v>45762.0</v>
      </c>
      <c r="C235" s="29" t="s">
        <v>391</v>
      </c>
      <c r="D235" s="30">
        <v>20000.0</v>
      </c>
      <c r="E235" s="31"/>
      <c r="F235" s="1"/>
    </row>
    <row r="236" ht="14.25" customHeight="1">
      <c r="B236" s="15">
        <v>45762.0</v>
      </c>
      <c r="C236" s="29" t="s">
        <v>22</v>
      </c>
      <c r="D236" s="30">
        <v>50000.0</v>
      </c>
      <c r="E236" s="31"/>
    </row>
    <row r="237" ht="14.25" customHeight="1">
      <c r="B237" s="15">
        <v>45762.0</v>
      </c>
      <c r="C237" s="29" t="s">
        <v>34</v>
      </c>
      <c r="D237" s="30">
        <v>500000.0</v>
      </c>
      <c r="E237" s="31"/>
    </row>
    <row r="238" ht="14.25" customHeight="1">
      <c r="B238" s="15">
        <v>45762.0</v>
      </c>
      <c r="C238" s="29" t="s">
        <v>229</v>
      </c>
      <c r="D238" s="30">
        <v>150000.0</v>
      </c>
      <c r="E238" s="31"/>
    </row>
    <row r="239" ht="14.25" customHeight="1">
      <c r="B239" s="15">
        <v>45762.0</v>
      </c>
      <c r="C239" s="29" t="s">
        <v>187</v>
      </c>
      <c r="D239" s="30">
        <v>13000.0</v>
      </c>
      <c r="E239" s="31"/>
    </row>
    <row r="240" ht="14.25" customHeight="1">
      <c r="B240" s="15">
        <v>45762.0</v>
      </c>
      <c r="C240" s="29" t="s">
        <v>429</v>
      </c>
      <c r="D240" s="30">
        <v>500000.0</v>
      </c>
      <c r="E240" s="31"/>
    </row>
    <row r="241" ht="14.25" customHeight="1">
      <c r="B241" s="15">
        <v>45762.0</v>
      </c>
      <c r="C241" s="29" t="s">
        <v>27</v>
      </c>
      <c r="D241" s="30">
        <v>25000.0</v>
      </c>
      <c r="E241" s="31"/>
    </row>
    <row r="242" ht="14.25" customHeight="1">
      <c r="B242" s="15">
        <v>45762.0</v>
      </c>
      <c r="C242" s="29" t="s">
        <v>266</v>
      </c>
      <c r="D242" s="30">
        <v>88822.0</v>
      </c>
      <c r="E242" s="31"/>
    </row>
    <row r="243" ht="14.25" customHeight="1">
      <c r="B243" s="15">
        <v>45762.0</v>
      </c>
      <c r="C243" s="29" t="s">
        <v>162</v>
      </c>
      <c r="D243" s="30">
        <v>50000.0</v>
      </c>
      <c r="E243" s="31"/>
    </row>
    <row r="244" ht="14.25" customHeight="1">
      <c r="B244" s="15">
        <v>45762.0</v>
      </c>
      <c r="C244" s="29" t="s">
        <v>98</v>
      </c>
      <c r="D244" s="30">
        <v>125000.0</v>
      </c>
      <c r="E244" s="31"/>
    </row>
    <row r="245" ht="14.25" customHeight="1">
      <c r="B245" s="15">
        <v>45762.0</v>
      </c>
      <c r="C245" s="29" t="s">
        <v>407</v>
      </c>
      <c r="D245" s="30">
        <v>1000000.0</v>
      </c>
      <c r="E245" s="31"/>
    </row>
    <row r="246" ht="14.25" customHeight="1">
      <c r="B246" s="15">
        <v>45762.0</v>
      </c>
      <c r="C246" s="29" t="s">
        <v>100</v>
      </c>
      <c r="D246" s="30">
        <v>250000.0</v>
      </c>
      <c r="E246" s="31"/>
    </row>
    <row r="247" ht="14.25" customHeight="1">
      <c r="B247" s="15">
        <v>45762.0</v>
      </c>
      <c r="C247" s="29" t="s">
        <v>355</v>
      </c>
      <c r="D247" s="30">
        <v>500123.0</v>
      </c>
      <c r="E247" s="31"/>
    </row>
    <row r="248" ht="14.25" customHeight="1">
      <c r="B248" s="15">
        <v>45762.0</v>
      </c>
      <c r="C248" s="29" t="s">
        <v>425</v>
      </c>
      <c r="D248" s="30">
        <v>500000.0</v>
      </c>
      <c r="E248" s="31"/>
      <c r="F248" s="19" t="s">
        <v>9</v>
      </c>
    </row>
    <row r="249" ht="14.25" customHeight="1">
      <c r="B249" s="15">
        <v>45762.0</v>
      </c>
      <c r="C249" s="29" t="s">
        <v>353</v>
      </c>
      <c r="D249" s="30">
        <v>50000.0</v>
      </c>
      <c r="E249" s="31"/>
    </row>
    <row r="250" ht="14.25" customHeight="1">
      <c r="B250" s="15">
        <v>45763.0</v>
      </c>
      <c r="C250" s="29" t="s">
        <v>391</v>
      </c>
      <c r="D250" s="30">
        <v>20000.0</v>
      </c>
      <c r="E250" s="31"/>
    </row>
    <row r="251" ht="14.25" customHeight="1">
      <c r="B251" s="15">
        <v>45763.0</v>
      </c>
      <c r="C251" s="29" t="s">
        <v>172</v>
      </c>
      <c r="D251" s="30">
        <v>150000.0</v>
      </c>
      <c r="E251" s="31"/>
      <c r="F251" s="1"/>
    </row>
    <row r="252" ht="14.25" customHeight="1">
      <c r="B252" s="15">
        <v>45763.0</v>
      </c>
      <c r="C252" s="29" t="s">
        <v>210</v>
      </c>
      <c r="D252" s="30">
        <v>300000.0</v>
      </c>
      <c r="E252" s="31"/>
      <c r="F252" s="3" t="s">
        <v>9</v>
      </c>
    </row>
    <row r="253" ht="14.25" customHeight="1">
      <c r="B253" s="15">
        <v>45763.0</v>
      </c>
      <c r="C253" s="29" t="s">
        <v>576</v>
      </c>
      <c r="D253" s="30">
        <v>1000000.0</v>
      </c>
      <c r="E253" s="31"/>
      <c r="F253" s="3" t="s">
        <v>236</v>
      </c>
    </row>
    <row r="254" ht="14.25" customHeight="1">
      <c r="B254" s="15">
        <v>45763.0</v>
      </c>
      <c r="C254" s="29" t="s">
        <v>28</v>
      </c>
      <c r="D254" s="30">
        <v>100000.0</v>
      </c>
      <c r="E254" s="31"/>
    </row>
    <row r="255" ht="14.25" customHeight="1">
      <c r="B255" s="15">
        <v>45763.0</v>
      </c>
      <c r="C255" s="29" t="s">
        <v>502</v>
      </c>
      <c r="D255" s="31"/>
      <c r="E255" s="30">
        <v>1.8636021E7</v>
      </c>
    </row>
    <row r="256" ht="14.25" customHeight="1">
      <c r="B256" s="15">
        <v>45763.0</v>
      </c>
      <c r="C256" s="29" t="s">
        <v>534</v>
      </c>
      <c r="D256" s="30">
        <v>10000.0</v>
      </c>
      <c r="E256" s="31"/>
    </row>
    <row r="257" ht="14.25" customHeight="1">
      <c r="B257" s="15">
        <v>45763.0</v>
      </c>
      <c r="C257" s="29" t="s">
        <v>285</v>
      </c>
      <c r="D257" s="30">
        <v>100000.0</v>
      </c>
      <c r="E257" s="31"/>
    </row>
    <row r="258" ht="14.25" customHeight="1">
      <c r="B258" s="15">
        <v>45763.0</v>
      </c>
      <c r="C258" s="29" t="s">
        <v>27</v>
      </c>
      <c r="D258" s="30">
        <v>25000.0</v>
      </c>
      <c r="E258" s="31"/>
    </row>
    <row r="259" ht="14.25" customHeight="1">
      <c r="B259" s="15">
        <v>45763.0</v>
      </c>
      <c r="C259" s="29" t="s">
        <v>10</v>
      </c>
      <c r="D259" s="30">
        <v>15000.0</v>
      </c>
      <c r="E259" s="31"/>
    </row>
    <row r="260" ht="14.25" customHeight="1">
      <c r="B260" s="15">
        <v>45763.0</v>
      </c>
      <c r="C260" s="29" t="s">
        <v>344</v>
      </c>
      <c r="D260" s="30">
        <v>200000.0</v>
      </c>
      <c r="E260" s="31"/>
      <c r="F260" s="3" t="s">
        <v>9</v>
      </c>
    </row>
    <row r="261" ht="14.25" customHeight="1">
      <c r="B261" s="15">
        <v>45763.0</v>
      </c>
      <c r="C261" s="29" t="s">
        <v>115</v>
      </c>
      <c r="D261" s="30">
        <v>100000.0</v>
      </c>
      <c r="E261" s="31"/>
    </row>
    <row r="262" ht="14.25" customHeight="1">
      <c r="B262" s="15">
        <v>45763.0</v>
      </c>
      <c r="C262" s="29" t="s">
        <v>247</v>
      </c>
      <c r="D262" s="30">
        <v>100000.0</v>
      </c>
      <c r="E262" s="31"/>
      <c r="F262" s="1"/>
    </row>
    <row r="263" ht="14.25" customHeight="1">
      <c r="B263" s="15">
        <v>45763.0</v>
      </c>
      <c r="C263" s="29" t="s">
        <v>49</v>
      </c>
      <c r="D263" s="30">
        <v>60000.0</v>
      </c>
      <c r="E263" s="31"/>
    </row>
    <row r="264" ht="14.25" customHeight="1">
      <c r="B264" s="15">
        <v>45764.0</v>
      </c>
      <c r="C264" s="29" t="s">
        <v>577</v>
      </c>
      <c r="D264" s="30">
        <v>250000.0</v>
      </c>
      <c r="E264" s="31"/>
      <c r="F264" s="19" t="s">
        <v>46</v>
      </c>
    </row>
    <row r="265" ht="14.25" customHeight="1">
      <c r="B265" s="15">
        <v>45764.0</v>
      </c>
      <c r="C265" s="29" t="s">
        <v>28</v>
      </c>
      <c r="D265" s="30">
        <v>100000.0</v>
      </c>
      <c r="E265" s="31"/>
    </row>
    <row r="266" ht="14.25" customHeight="1">
      <c r="B266" s="15">
        <v>45764.0</v>
      </c>
      <c r="C266" s="29" t="s">
        <v>266</v>
      </c>
      <c r="D266" s="30">
        <v>88822.0</v>
      </c>
      <c r="E266" s="31"/>
      <c r="F266" s="1"/>
    </row>
    <row r="267" ht="14.25" customHeight="1">
      <c r="B267" s="15">
        <v>45764.0</v>
      </c>
      <c r="C267" s="29" t="s">
        <v>391</v>
      </c>
      <c r="D267" s="30">
        <v>20000.0</v>
      </c>
      <c r="E267" s="31"/>
    </row>
    <row r="268" ht="14.25" customHeight="1">
      <c r="B268" s="15">
        <v>45764.0</v>
      </c>
      <c r="C268" s="29" t="s">
        <v>27</v>
      </c>
      <c r="D268" s="30">
        <v>25000.0</v>
      </c>
      <c r="E268" s="31"/>
    </row>
    <row r="269" ht="14.25" customHeight="1">
      <c r="B269" s="15">
        <v>45764.0</v>
      </c>
      <c r="C269" s="29" t="s">
        <v>38</v>
      </c>
      <c r="D269" s="30">
        <v>100000.0</v>
      </c>
      <c r="E269" s="31"/>
    </row>
    <row r="270" ht="14.25" customHeight="1">
      <c r="B270" s="15">
        <v>45765.0</v>
      </c>
      <c r="C270" s="29" t="s">
        <v>266</v>
      </c>
      <c r="D270" s="30">
        <v>88822.0</v>
      </c>
      <c r="E270" s="31"/>
    </row>
    <row r="271" ht="14.25" customHeight="1">
      <c r="B271" s="15">
        <v>45765.0</v>
      </c>
      <c r="C271" s="29" t="s">
        <v>45</v>
      </c>
      <c r="D271" s="30">
        <v>600000.0</v>
      </c>
      <c r="E271" s="31"/>
      <c r="F271" s="1"/>
    </row>
    <row r="272" ht="14.25" customHeight="1">
      <c r="B272" s="15">
        <v>45765.0</v>
      </c>
      <c r="C272" s="29" t="s">
        <v>341</v>
      </c>
      <c r="D272" s="30">
        <v>200000.0</v>
      </c>
      <c r="E272" s="31"/>
    </row>
    <row r="273" ht="14.25" customHeight="1">
      <c r="B273" s="15">
        <v>45765.0</v>
      </c>
      <c r="C273" s="29" t="s">
        <v>175</v>
      </c>
      <c r="D273" s="30">
        <v>50000.0</v>
      </c>
      <c r="E273" s="31"/>
    </row>
    <row r="274" ht="14.25" customHeight="1">
      <c r="B274" s="15">
        <v>45765.0</v>
      </c>
      <c r="C274" s="29" t="s">
        <v>578</v>
      </c>
      <c r="D274" s="30">
        <v>200000.0</v>
      </c>
      <c r="E274" s="31"/>
    </row>
    <row r="275" ht="14.25" customHeight="1">
      <c r="B275" s="15">
        <v>45765.0</v>
      </c>
      <c r="C275" s="29" t="s">
        <v>534</v>
      </c>
      <c r="D275" s="30">
        <v>10000.0</v>
      </c>
      <c r="E275" s="31"/>
    </row>
    <row r="276" ht="14.25" customHeight="1">
      <c r="B276" s="15">
        <v>45765.0</v>
      </c>
      <c r="C276" s="29" t="s">
        <v>92</v>
      </c>
      <c r="D276" s="30">
        <v>100000.0</v>
      </c>
      <c r="E276" s="31"/>
      <c r="F276" s="1"/>
    </row>
    <row r="277" ht="14.25" customHeight="1">
      <c r="B277" s="15">
        <v>45765.0</v>
      </c>
      <c r="C277" s="29" t="s">
        <v>27</v>
      </c>
      <c r="D277" s="30">
        <v>25000.0</v>
      </c>
      <c r="E277" s="31"/>
      <c r="F277" s="1"/>
    </row>
    <row r="278" ht="14.25" customHeight="1">
      <c r="B278" s="15">
        <v>45765.0</v>
      </c>
      <c r="C278" s="29" t="s">
        <v>58</v>
      </c>
      <c r="D278" s="30">
        <v>125000.0</v>
      </c>
      <c r="E278" s="31"/>
    </row>
    <row r="279" ht="14.25" customHeight="1">
      <c r="B279" s="15">
        <v>45765.0</v>
      </c>
      <c r="C279" s="29" t="s">
        <v>408</v>
      </c>
      <c r="D279" s="30">
        <v>500000.0</v>
      </c>
      <c r="E279" s="31"/>
    </row>
    <row r="280" ht="14.25" customHeight="1">
      <c r="B280" s="15">
        <v>45765.0</v>
      </c>
      <c r="C280" s="29" t="s">
        <v>103</v>
      </c>
      <c r="D280" s="30">
        <v>400000.0</v>
      </c>
      <c r="E280" s="31"/>
    </row>
    <row r="281" ht="14.25" customHeight="1">
      <c r="B281" s="15">
        <v>45765.0</v>
      </c>
      <c r="C281" s="29" t="s">
        <v>579</v>
      </c>
      <c r="D281" s="30">
        <v>100000.0</v>
      </c>
      <c r="E281" s="31"/>
      <c r="F281" s="1"/>
    </row>
    <row r="282" ht="14.25" customHeight="1">
      <c r="B282" s="15">
        <v>45765.0</v>
      </c>
      <c r="C282" s="29" t="s">
        <v>510</v>
      </c>
      <c r="D282" s="30">
        <v>50000.0</v>
      </c>
      <c r="E282" s="31"/>
      <c r="F282" s="1"/>
    </row>
    <row r="283" ht="14.25" customHeight="1">
      <c r="B283" s="15">
        <v>45765.0</v>
      </c>
      <c r="C283" s="29" t="s">
        <v>481</v>
      </c>
      <c r="D283" s="30">
        <v>100000.0</v>
      </c>
      <c r="E283" s="31"/>
      <c r="F283" s="19" t="s">
        <v>9</v>
      </c>
    </row>
    <row r="284" ht="14.25" customHeight="1">
      <c r="B284" s="15">
        <v>45766.0</v>
      </c>
      <c r="C284" s="29" t="s">
        <v>188</v>
      </c>
      <c r="D284" s="30">
        <v>200000.0</v>
      </c>
      <c r="E284" s="31"/>
      <c r="F284" s="19" t="s">
        <v>9</v>
      </c>
    </row>
    <row r="285" ht="14.25" customHeight="1">
      <c r="B285" s="15">
        <v>45766.0</v>
      </c>
      <c r="C285" s="29" t="s">
        <v>49</v>
      </c>
      <c r="D285" s="30">
        <v>40000.0</v>
      </c>
      <c r="E285" s="31"/>
    </row>
    <row r="286" ht="14.25" customHeight="1">
      <c r="B286" s="15">
        <v>45766.0</v>
      </c>
      <c r="C286" s="29" t="s">
        <v>200</v>
      </c>
      <c r="D286" s="30">
        <v>300000.0</v>
      </c>
      <c r="E286" s="31"/>
    </row>
    <row r="287" ht="14.25" customHeight="1">
      <c r="B287" s="15">
        <v>45766.0</v>
      </c>
      <c r="C287" s="29" t="s">
        <v>172</v>
      </c>
      <c r="D287" s="30">
        <v>120000.0</v>
      </c>
      <c r="E287" s="31"/>
    </row>
    <row r="288" ht="14.25" customHeight="1">
      <c r="B288" s="15">
        <v>45766.0</v>
      </c>
      <c r="C288" s="29" t="s">
        <v>23</v>
      </c>
      <c r="D288" s="30">
        <v>50000.0</v>
      </c>
      <c r="E288" s="31"/>
    </row>
    <row r="289" ht="14.25" customHeight="1">
      <c r="B289" s="15">
        <v>45766.0</v>
      </c>
      <c r="C289" s="29" t="s">
        <v>246</v>
      </c>
      <c r="D289" s="30">
        <v>100000.0</v>
      </c>
      <c r="E289" s="31"/>
    </row>
    <row r="290" ht="14.25" customHeight="1">
      <c r="B290" s="15">
        <v>45766.0</v>
      </c>
      <c r="C290" s="29" t="s">
        <v>27</v>
      </c>
      <c r="D290" s="30">
        <v>25000.0</v>
      </c>
      <c r="E290" s="31"/>
    </row>
    <row r="291" ht="14.25" customHeight="1">
      <c r="B291" s="15">
        <v>45766.0</v>
      </c>
      <c r="C291" s="29" t="s">
        <v>212</v>
      </c>
      <c r="D291" s="30">
        <v>300000.0</v>
      </c>
      <c r="E291" s="31"/>
    </row>
    <row r="292" ht="14.25" customHeight="1">
      <c r="B292" s="15">
        <v>45766.0</v>
      </c>
      <c r="C292" s="29" t="s">
        <v>25</v>
      </c>
      <c r="D292" s="30">
        <v>20000.0</v>
      </c>
      <c r="E292" s="31"/>
    </row>
    <row r="293" ht="14.25" customHeight="1">
      <c r="B293" s="15">
        <v>45766.0</v>
      </c>
      <c r="C293" s="29" t="s">
        <v>264</v>
      </c>
      <c r="D293" s="30">
        <v>500000.0</v>
      </c>
      <c r="E293" s="31"/>
    </row>
    <row r="294" ht="14.25" customHeight="1">
      <c r="B294" s="15">
        <v>45767.0</v>
      </c>
      <c r="C294" s="29" t="s">
        <v>41</v>
      </c>
      <c r="D294" s="30">
        <v>300000.0</v>
      </c>
      <c r="E294" s="31"/>
    </row>
    <row r="295" ht="14.25" customHeight="1">
      <c r="B295" s="15">
        <v>45767.0</v>
      </c>
      <c r="C295" s="29" t="s">
        <v>580</v>
      </c>
      <c r="D295" s="30">
        <v>1000000.0</v>
      </c>
      <c r="E295" s="31"/>
      <c r="F295" s="3" t="s">
        <v>9</v>
      </c>
    </row>
    <row r="296" ht="14.25" customHeight="1">
      <c r="B296" s="15">
        <v>45767.0</v>
      </c>
      <c r="C296" s="29" t="s">
        <v>464</v>
      </c>
      <c r="D296" s="30">
        <v>140000.0</v>
      </c>
      <c r="E296" s="31"/>
    </row>
    <row r="297" ht="14.25" customHeight="1">
      <c r="B297" s="15">
        <v>45767.0</v>
      </c>
      <c r="C297" s="29" t="s">
        <v>377</v>
      </c>
      <c r="D297" s="31"/>
      <c r="E297" s="30">
        <v>1500000.0</v>
      </c>
    </row>
    <row r="298" ht="14.25" customHeight="1">
      <c r="B298" s="15">
        <v>45767.0</v>
      </c>
      <c r="C298" s="29" t="s">
        <v>454</v>
      </c>
      <c r="D298" s="31"/>
      <c r="E298" s="30">
        <v>1500000.0</v>
      </c>
    </row>
    <row r="299" ht="14.25" customHeight="1">
      <c r="B299" s="15">
        <v>45767.0</v>
      </c>
      <c r="C299" s="29" t="s">
        <v>220</v>
      </c>
      <c r="D299" s="31"/>
      <c r="E299" s="30">
        <v>3000000.0</v>
      </c>
      <c r="F299" s="1"/>
    </row>
    <row r="300" ht="14.25" customHeight="1">
      <c r="B300" s="15">
        <v>45767.0</v>
      </c>
      <c r="C300" s="29" t="s">
        <v>380</v>
      </c>
      <c r="D300" s="31"/>
      <c r="E300" s="30">
        <v>1500000.0</v>
      </c>
    </row>
    <row r="301" ht="14.25" customHeight="1">
      <c r="B301" s="15">
        <v>45767.0</v>
      </c>
      <c r="C301" s="29" t="s">
        <v>381</v>
      </c>
      <c r="D301" s="31"/>
      <c r="E301" s="30">
        <v>1500000.0</v>
      </c>
    </row>
    <row r="302" ht="14.25" customHeight="1">
      <c r="B302" s="15">
        <v>45767.0</v>
      </c>
      <c r="C302" s="29" t="s">
        <v>219</v>
      </c>
      <c r="D302" s="31"/>
      <c r="E302" s="30">
        <v>3000000.0</v>
      </c>
    </row>
    <row r="303" ht="14.25" customHeight="1">
      <c r="B303" s="15">
        <v>45767.0</v>
      </c>
      <c r="C303" s="29" t="s">
        <v>581</v>
      </c>
      <c r="D303" s="31"/>
      <c r="E303" s="30">
        <v>1500000.0</v>
      </c>
    </row>
    <row r="304" ht="14.25" customHeight="1">
      <c r="B304" s="15">
        <v>45767.0</v>
      </c>
      <c r="C304" s="29" t="s">
        <v>582</v>
      </c>
      <c r="D304" s="31"/>
      <c r="E304" s="30">
        <v>1500000.0</v>
      </c>
    </row>
    <row r="305" ht="14.25" customHeight="1">
      <c r="B305" s="15">
        <v>45767.0</v>
      </c>
      <c r="C305" s="29" t="s">
        <v>133</v>
      </c>
      <c r="D305" s="31"/>
      <c r="E305" s="30">
        <v>3000000.0</v>
      </c>
    </row>
    <row r="306" ht="14.25" customHeight="1">
      <c r="B306" s="15">
        <v>45767.0</v>
      </c>
      <c r="C306" s="29" t="s">
        <v>568</v>
      </c>
      <c r="D306" s="31"/>
      <c r="E306" s="30">
        <v>1500000.0</v>
      </c>
    </row>
    <row r="307" ht="14.25" customHeight="1">
      <c r="B307" s="15">
        <v>45767.0</v>
      </c>
      <c r="C307" s="29" t="s">
        <v>395</v>
      </c>
      <c r="D307" s="31"/>
      <c r="E307" s="30">
        <v>1500000.0</v>
      </c>
    </row>
    <row r="308" ht="14.25" customHeight="1">
      <c r="B308" s="15">
        <v>45767.0</v>
      </c>
      <c r="C308" s="29" t="s">
        <v>583</v>
      </c>
      <c r="D308" s="31"/>
      <c r="E308" s="30">
        <v>1350000.0</v>
      </c>
      <c r="F308" s="19" t="s">
        <v>308</v>
      </c>
    </row>
    <row r="309" ht="14.25" customHeight="1">
      <c r="B309" s="15">
        <v>45767.0</v>
      </c>
      <c r="C309" s="29" t="s">
        <v>584</v>
      </c>
      <c r="D309" s="31"/>
      <c r="E309" s="30">
        <v>300000.0</v>
      </c>
      <c r="F309" s="19" t="s">
        <v>308</v>
      </c>
    </row>
    <row r="310" ht="14.25" customHeight="1">
      <c r="B310" s="15">
        <v>45767.0</v>
      </c>
      <c r="C310" s="29" t="s">
        <v>585</v>
      </c>
      <c r="D310" s="31"/>
      <c r="E310" s="30">
        <v>100000.0</v>
      </c>
      <c r="F310" s="19" t="s">
        <v>308</v>
      </c>
    </row>
    <row r="311" ht="14.25" customHeight="1">
      <c r="B311" s="15">
        <v>45767.0</v>
      </c>
      <c r="C311" s="29" t="s">
        <v>205</v>
      </c>
      <c r="D311" s="30">
        <v>1000000.0</v>
      </c>
      <c r="E311" s="31"/>
    </row>
    <row r="312" ht="14.25" customHeight="1">
      <c r="B312" s="15">
        <v>45767.0</v>
      </c>
      <c r="C312" s="29" t="s">
        <v>586</v>
      </c>
      <c r="D312" s="30">
        <v>2000000.0</v>
      </c>
      <c r="E312" s="31"/>
      <c r="F312" s="19" t="s">
        <v>9</v>
      </c>
    </row>
    <row r="313" ht="14.25" customHeight="1">
      <c r="B313" s="15">
        <v>45767.0</v>
      </c>
      <c r="C313" s="29" t="s">
        <v>14</v>
      </c>
      <c r="D313" s="30">
        <v>16000.0</v>
      </c>
      <c r="E313" s="31"/>
    </row>
    <row r="314" ht="14.25" customHeight="1">
      <c r="B314" s="15">
        <v>45767.0</v>
      </c>
      <c r="C314" s="29" t="s">
        <v>261</v>
      </c>
      <c r="D314" s="30">
        <v>150000.0</v>
      </c>
      <c r="E314" s="31"/>
      <c r="F314" s="3" t="s">
        <v>60</v>
      </c>
    </row>
    <row r="315" ht="14.25" customHeight="1">
      <c r="B315" s="15">
        <v>45767.0</v>
      </c>
      <c r="C315" s="29" t="s">
        <v>534</v>
      </c>
      <c r="D315" s="30">
        <v>10000.0</v>
      </c>
      <c r="E315" s="31"/>
    </row>
    <row r="316" ht="14.25" customHeight="1">
      <c r="B316" s="15">
        <v>45767.0</v>
      </c>
      <c r="C316" s="29" t="s">
        <v>143</v>
      </c>
      <c r="D316" s="30">
        <v>500000.0</v>
      </c>
      <c r="E316" s="31"/>
      <c r="F316" s="19" t="s">
        <v>9</v>
      </c>
    </row>
    <row r="317" ht="14.25" customHeight="1">
      <c r="B317" s="15">
        <v>45767.0</v>
      </c>
      <c r="C317" s="29" t="s">
        <v>27</v>
      </c>
      <c r="D317" s="30">
        <v>50000.0</v>
      </c>
      <c r="E317" s="31"/>
    </row>
    <row r="318" ht="14.25" customHeight="1">
      <c r="B318" s="15">
        <v>45767.0</v>
      </c>
      <c r="C318" s="29" t="s">
        <v>94</v>
      </c>
      <c r="D318" s="30">
        <v>25000.0</v>
      </c>
      <c r="E318" s="31"/>
    </row>
    <row r="319" ht="14.25" customHeight="1">
      <c r="B319" s="15">
        <v>45767.0</v>
      </c>
      <c r="C319" s="29" t="s">
        <v>97</v>
      </c>
      <c r="D319" s="30">
        <v>1500000.0</v>
      </c>
      <c r="E319" s="31"/>
    </row>
    <row r="320" ht="14.25" customHeight="1">
      <c r="B320" s="15">
        <v>45767.0</v>
      </c>
      <c r="C320" s="29" t="s">
        <v>565</v>
      </c>
      <c r="D320" s="30">
        <v>1000000.0</v>
      </c>
      <c r="E320" s="31"/>
      <c r="F320" s="3" t="s">
        <v>9</v>
      </c>
    </row>
    <row r="321" ht="14.25" customHeight="1">
      <c r="B321" s="15">
        <v>45767.0</v>
      </c>
      <c r="C321" s="29" t="s">
        <v>565</v>
      </c>
      <c r="D321" s="30">
        <v>1000000.0</v>
      </c>
      <c r="E321" s="31"/>
      <c r="F321" s="3" t="s">
        <v>587</v>
      </c>
    </row>
    <row r="322" ht="14.25" customHeight="1">
      <c r="B322" s="15">
        <v>45767.0</v>
      </c>
      <c r="C322" s="29" t="s">
        <v>588</v>
      </c>
      <c r="D322" s="30">
        <v>300000.0</v>
      </c>
      <c r="E322" s="31"/>
      <c r="F322" s="19" t="s">
        <v>9</v>
      </c>
    </row>
    <row r="323" ht="14.25" customHeight="1">
      <c r="B323" s="15">
        <v>45767.0</v>
      </c>
      <c r="C323" s="29" t="s">
        <v>589</v>
      </c>
      <c r="D323" s="30">
        <v>300000.0</v>
      </c>
      <c r="E323" s="31"/>
    </row>
    <row r="324" ht="14.25" customHeight="1">
      <c r="B324" s="15">
        <v>45767.0</v>
      </c>
      <c r="C324" s="29" t="s">
        <v>211</v>
      </c>
      <c r="D324" s="30">
        <v>3000000.0</v>
      </c>
      <c r="E324" s="31"/>
    </row>
    <row r="325" ht="14.25" customHeight="1">
      <c r="B325" s="15">
        <v>45767.0</v>
      </c>
      <c r="C325" s="29" t="s">
        <v>89</v>
      </c>
      <c r="D325" s="30">
        <v>250000.0</v>
      </c>
      <c r="E325" s="31"/>
      <c r="F325" s="1"/>
    </row>
    <row r="326" ht="14.25" customHeight="1">
      <c r="B326" s="15">
        <v>45767.0</v>
      </c>
      <c r="C326" s="29" t="s">
        <v>268</v>
      </c>
      <c r="D326" s="30">
        <v>50000.0</v>
      </c>
      <c r="E326" s="31"/>
      <c r="F326" s="1"/>
    </row>
    <row r="327" ht="14.25" customHeight="1">
      <c r="B327" s="15">
        <v>45768.0</v>
      </c>
      <c r="C327" s="29" t="s">
        <v>567</v>
      </c>
      <c r="D327" s="30">
        <v>100000.0</v>
      </c>
      <c r="E327" s="31"/>
      <c r="F327" s="19" t="s">
        <v>60</v>
      </c>
    </row>
    <row r="328" ht="14.25" customHeight="1">
      <c r="B328" s="15">
        <v>45768.0</v>
      </c>
      <c r="C328" s="29" t="s">
        <v>209</v>
      </c>
      <c r="D328" s="30">
        <v>50000.0</v>
      </c>
      <c r="E328" s="31"/>
      <c r="F328" s="1"/>
    </row>
    <row r="329" ht="14.25" customHeight="1">
      <c r="B329" s="15">
        <v>45768.0</v>
      </c>
      <c r="C329" s="29" t="s">
        <v>127</v>
      </c>
      <c r="D329" s="30">
        <v>100000.0</v>
      </c>
      <c r="E329" s="31"/>
    </row>
    <row r="330" ht="14.25" customHeight="1">
      <c r="B330" s="15">
        <v>45768.0</v>
      </c>
      <c r="C330" s="29" t="s">
        <v>266</v>
      </c>
      <c r="D330" s="30">
        <v>58282.0</v>
      </c>
      <c r="E330" s="31"/>
    </row>
    <row r="331" ht="14.25" customHeight="1">
      <c r="B331" s="15">
        <v>45768.0</v>
      </c>
      <c r="C331" s="29" t="s">
        <v>391</v>
      </c>
      <c r="D331" s="30">
        <v>20000.0</v>
      </c>
      <c r="E331" s="31"/>
    </row>
    <row r="332" ht="14.25" customHeight="1">
      <c r="B332" s="15">
        <v>45768.0</v>
      </c>
      <c r="C332" s="29" t="s">
        <v>162</v>
      </c>
      <c r="D332" s="30">
        <v>50000.0</v>
      </c>
      <c r="E332" s="31"/>
    </row>
    <row r="333" ht="14.25" customHeight="1">
      <c r="B333" s="15">
        <v>45768.0</v>
      </c>
      <c r="C333" s="29" t="s">
        <v>590</v>
      </c>
      <c r="D333" s="30">
        <v>100000.0</v>
      </c>
      <c r="E333" s="31"/>
      <c r="F333" s="1"/>
    </row>
    <row r="334" ht="14.25" customHeight="1">
      <c r="B334" s="15">
        <v>45768.0</v>
      </c>
      <c r="C334" s="29" t="s">
        <v>57</v>
      </c>
      <c r="D334" s="30">
        <v>80000.0</v>
      </c>
      <c r="E334" s="31"/>
    </row>
    <row r="335" ht="14.25" customHeight="1">
      <c r="B335" s="15">
        <v>45768.0</v>
      </c>
      <c r="C335" s="29" t="s">
        <v>353</v>
      </c>
      <c r="D335" s="30">
        <v>50000.0</v>
      </c>
      <c r="E335" s="31"/>
    </row>
    <row r="336" ht="14.25" customHeight="1">
      <c r="B336" s="15">
        <v>45768.0</v>
      </c>
      <c r="C336" s="29" t="s">
        <v>110</v>
      </c>
      <c r="D336" s="30">
        <v>100000.0</v>
      </c>
      <c r="E336" s="31"/>
      <c r="F336" s="19" t="s">
        <v>9</v>
      </c>
    </row>
    <row r="337" ht="14.25" customHeight="1">
      <c r="B337" s="15">
        <v>45768.0</v>
      </c>
      <c r="C337" s="29" t="s">
        <v>591</v>
      </c>
      <c r="D337" s="30">
        <v>5000000.0</v>
      </c>
      <c r="E337" s="31"/>
    </row>
    <row r="338" ht="14.25" customHeight="1">
      <c r="B338" s="15">
        <v>45768.0</v>
      </c>
      <c r="C338" s="29" t="s">
        <v>255</v>
      </c>
      <c r="D338" s="30">
        <v>10000.0</v>
      </c>
      <c r="E338" s="31"/>
    </row>
    <row r="339" ht="14.25" customHeight="1">
      <c r="B339" s="15">
        <v>45768.0</v>
      </c>
      <c r="C339" s="29" t="s">
        <v>8</v>
      </c>
      <c r="D339" s="30">
        <v>100000.0</v>
      </c>
      <c r="E339" s="31"/>
    </row>
    <row r="340" ht="14.25" customHeight="1">
      <c r="B340" s="15">
        <v>45769.0</v>
      </c>
      <c r="C340" s="29" t="s">
        <v>187</v>
      </c>
      <c r="D340" s="30">
        <v>3000000.0</v>
      </c>
      <c r="E340" s="31"/>
    </row>
    <row r="341" ht="14.25" customHeight="1">
      <c r="B341" s="15">
        <v>45769.0</v>
      </c>
      <c r="C341" s="29" t="s">
        <v>391</v>
      </c>
      <c r="D341" s="30">
        <v>20000.0</v>
      </c>
      <c r="E341" s="31"/>
      <c r="F341" s="1"/>
    </row>
    <row r="342" ht="14.25" customHeight="1">
      <c r="B342" s="15">
        <v>45769.0</v>
      </c>
      <c r="C342" s="29" t="s">
        <v>28</v>
      </c>
      <c r="D342" s="30">
        <v>300000.0</v>
      </c>
      <c r="E342" s="31"/>
      <c r="F342" s="1"/>
    </row>
    <row r="343" ht="14.25" customHeight="1">
      <c r="B343" s="15">
        <v>45769.0</v>
      </c>
      <c r="C343" s="29" t="s">
        <v>340</v>
      </c>
      <c r="D343" s="30">
        <v>100000.0</v>
      </c>
      <c r="E343" s="31"/>
    </row>
    <row r="344" ht="14.25" customHeight="1">
      <c r="B344" s="15">
        <v>45769.0</v>
      </c>
      <c r="C344" s="29" t="s">
        <v>27</v>
      </c>
      <c r="D344" s="30">
        <v>25000.0</v>
      </c>
      <c r="E344" s="31"/>
    </row>
    <row r="345" ht="14.25" customHeight="1">
      <c r="B345" s="15">
        <v>45769.0</v>
      </c>
      <c r="C345" s="29" t="s">
        <v>592</v>
      </c>
      <c r="D345" s="30">
        <v>100000.0</v>
      </c>
      <c r="E345" s="31"/>
      <c r="F345" s="1"/>
    </row>
    <row r="346" ht="14.25" customHeight="1">
      <c r="B346" s="15">
        <v>45769.0</v>
      </c>
      <c r="C346" s="29" t="s">
        <v>423</v>
      </c>
      <c r="D346" s="30">
        <v>3000000.0</v>
      </c>
      <c r="E346" s="31"/>
    </row>
    <row r="347" ht="14.25" customHeight="1">
      <c r="B347" s="15">
        <v>45769.0</v>
      </c>
      <c r="C347" s="29" t="s">
        <v>57</v>
      </c>
      <c r="D347" s="30">
        <v>50000.0</v>
      </c>
      <c r="E347" s="31"/>
      <c r="F347" s="1"/>
    </row>
    <row r="348" ht="14.25" customHeight="1">
      <c r="B348" s="15">
        <v>45769.0</v>
      </c>
      <c r="C348" s="29" t="s">
        <v>418</v>
      </c>
      <c r="D348" s="30">
        <v>100000.0</v>
      </c>
      <c r="E348" s="31"/>
    </row>
    <row r="349" ht="14.25" customHeight="1">
      <c r="B349" s="15">
        <v>45769.0</v>
      </c>
      <c r="C349" s="29" t="s">
        <v>100</v>
      </c>
      <c r="D349" s="30">
        <v>250000.0</v>
      </c>
      <c r="E349" s="31"/>
    </row>
    <row r="350" ht="14.25" customHeight="1">
      <c r="B350" s="15">
        <v>45769.0</v>
      </c>
      <c r="C350" s="29" t="s">
        <v>172</v>
      </c>
      <c r="D350" s="30">
        <v>120000.0</v>
      </c>
      <c r="E350" s="31"/>
    </row>
    <row r="351" ht="14.25" customHeight="1">
      <c r="B351" s="15">
        <v>45769.0</v>
      </c>
      <c r="C351" s="29" t="s">
        <v>64</v>
      </c>
      <c r="D351" s="30">
        <v>50000.0</v>
      </c>
      <c r="E351" s="31"/>
    </row>
    <row r="352" ht="14.25" customHeight="1">
      <c r="B352" s="15">
        <v>45770.0</v>
      </c>
      <c r="C352" s="29" t="s">
        <v>219</v>
      </c>
      <c r="D352" s="31"/>
      <c r="E352" s="30">
        <v>3000000.0</v>
      </c>
    </row>
    <row r="353" ht="14.25" customHeight="1">
      <c r="B353" s="15">
        <v>45770.0</v>
      </c>
      <c r="C353" s="29" t="s">
        <v>393</v>
      </c>
      <c r="D353" s="31"/>
      <c r="E353" s="30">
        <v>1500000.0</v>
      </c>
    </row>
    <row r="354" ht="14.25" customHeight="1">
      <c r="B354" s="15">
        <v>45770.0</v>
      </c>
      <c r="C354" s="29" t="s">
        <v>593</v>
      </c>
      <c r="D354" s="31"/>
      <c r="E354" s="30">
        <v>1500000.0</v>
      </c>
      <c r="F354" s="1"/>
    </row>
    <row r="355" ht="14.25" customHeight="1">
      <c r="B355" s="15">
        <v>45770.0</v>
      </c>
      <c r="C355" s="29" t="s">
        <v>220</v>
      </c>
      <c r="D355" s="31"/>
      <c r="E355" s="30">
        <v>3000000.0</v>
      </c>
    </row>
    <row r="356" ht="14.25" customHeight="1">
      <c r="B356" s="15">
        <v>45770.0</v>
      </c>
      <c r="C356" s="29" t="s">
        <v>594</v>
      </c>
      <c r="D356" s="31"/>
      <c r="E356" s="30">
        <v>1500000.0</v>
      </c>
    </row>
    <row r="357" ht="14.25" customHeight="1">
      <c r="B357" s="15">
        <v>45770.0</v>
      </c>
      <c r="C357" s="29" t="s">
        <v>595</v>
      </c>
      <c r="D357" s="31"/>
      <c r="E357" s="30">
        <v>1500000.0</v>
      </c>
    </row>
    <row r="358" ht="14.25" customHeight="1">
      <c r="B358" s="15">
        <v>45770.0</v>
      </c>
      <c r="C358" s="29" t="s">
        <v>596</v>
      </c>
      <c r="D358" s="31"/>
      <c r="E358" s="30">
        <v>1500000.0</v>
      </c>
    </row>
    <row r="359" ht="14.25" customHeight="1">
      <c r="B359" s="15">
        <v>45770.0</v>
      </c>
      <c r="C359" s="29" t="s">
        <v>133</v>
      </c>
      <c r="D359" s="31"/>
      <c r="E359" s="30">
        <v>3000000.0</v>
      </c>
    </row>
    <row r="360" ht="14.25" customHeight="1">
      <c r="B360" s="15">
        <v>45770.0</v>
      </c>
      <c r="C360" s="29" t="s">
        <v>534</v>
      </c>
      <c r="D360" s="30">
        <v>10000.0</v>
      </c>
      <c r="E360" s="31"/>
    </row>
    <row r="361" ht="14.25" customHeight="1">
      <c r="B361" s="15">
        <v>45770.0</v>
      </c>
      <c r="C361" s="29" t="s">
        <v>10</v>
      </c>
      <c r="D361" s="30">
        <v>25000.0</v>
      </c>
      <c r="E361" s="31"/>
    </row>
    <row r="362" ht="14.25" customHeight="1">
      <c r="B362" s="15">
        <v>45770.0</v>
      </c>
      <c r="C362" s="29" t="s">
        <v>49</v>
      </c>
      <c r="D362" s="30">
        <v>60000.0</v>
      </c>
      <c r="E362" s="31"/>
    </row>
    <row r="363" ht="14.25" customHeight="1">
      <c r="B363" s="15">
        <v>45770.0</v>
      </c>
      <c r="C363" s="29" t="s">
        <v>185</v>
      </c>
      <c r="D363" s="30">
        <v>70000.0</v>
      </c>
      <c r="E363" s="31"/>
    </row>
    <row r="364" ht="14.25" customHeight="1">
      <c r="B364" s="15">
        <v>45770.0</v>
      </c>
      <c r="C364" s="29" t="s">
        <v>391</v>
      </c>
      <c r="D364" s="30">
        <v>20000.0</v>
      </c>
      <c r="E364" s="31"/>
    </row>
    <row r="365" ht="14.25" customHeight="1">
      <c r="B365" s="15">
        <v>45770.0</v>
      </c>
      <c r="C365" s="29" t="s">
        <v>40</v>
      </c>
      <c r="D365" s="30">
        <v>250000.0</v>
      </c>
      <c r="E365" s="31"/>
    </row>
    <row r="366" ht="14.25" customHeight="1">
      <c r="B366" s="15">
        <v>45770.0</v>
      </c>
      <c r="C366" s="29" t="s">
        <v>597</v>
      </c>
      <c r="D366" s="30">
        <v>2000000.0</v>
      </c>
      <c r="E366" s="31"/>
    </row>
    <row r="367" ht="14.25" customHeight="1">
      <c r="B367" s="15">
        <v>45770.0</v>
      </c>
      <c r="C367" s="29" t="s">
        <v>241</v>
      </c>
      <c r="D367" s="30">
        <v>500000.0</v>
      </c>
      <c r="E367" s="31"/>
    </row>
    <row r="368" ht="14.25" customHeight="1">
      <c r="B368" s="15">
        <v>45770.0</v>
      </c>
      <c r="C368" s="29" t="s">
        <v>28</v>
      </c>
      <c r="D368" s="30">
        <v>100000.0</v>
      </c>
      <c r="E368" s="31"/>
    </row>
    <row r="369" ht="14.25" customHeight="1">
      <c r="B369" s="15">
        <v>45770.0</v>
      </c>
      <c r="C369" s="29" t="s">
        <v>191</v>
      </c>
      <c r="D369" s="30">
        <v>50000.0</v>
      </c>
      <c r="E369" s="31"/>
    </row>
    <row r="370" ht="14.25" customHeight="1">
      <c r="B370" s="15">
        <v>45770.0</v>
      </c>
      <c r="C370" s="29" t="s">
        <v>598</v>
      </c>
      <c r="D370" s="31"/>
      <c r="E370" s="30">
        <v>4000000.0</v>
      </c>
    </row>
    <row r="371" ht="14.25" customHeight="1">
      <c r="B371" s="15">
        <v>45770.0</v>
      </c>
      <c r="C371" s="29" t="s">
        <v>502</v>
      </c>
      <c r="D371" s="31"/>
      <c r="E371" s="30">
        <v>620340.0</v>
      </c>
      <c r="F371" s="3" t="s">
        <v>289</v>
      </c>
    </row>
    <row r="372" ht="14.25" customHeight="1">
      <c r="B372" s="15">
        <v>45770.0</v>
      </c>
      <c r="C372" s="29" t="s">
        <v>330</v>
      </c>
      <c r="D372" s="30">
        <v>250000.0</v>
      </c>
      <c r="E372" s="31"/>
    </row>
    <row r="373" ht="14.25" customHeight="1">
      <c r="B373" s="15">
        <v>45770.0</v>
      </c>
      <c r="C373" s="29" t="s">
        <v>115</v>
      </c>
      <c r="D373" s="30">
        <v>100000.0</v>
      </c>
      <c r="E373" s="31"/>
    </row>
    <row r="374" ht="14.25" customHeight="1">
      <c r="B374" s="15">
        <v>45770.0</v>
      </c>
      <c r="C374" s="29" t="s">
        <v>599</v>
      </c>
      <c r="D374" s="30">
        <v>2.0E7</v>
      </c>
      <c r="E374" s="31"/>
      <c r="F374" s="1"/>
    </row>
    <row r="375" ht="14.25" customHeight="1">
      <c r="B375" s="15">
        <v>45770.0</v>
      </c>
      <c r="C375" s="29" t="s">
        <v>540</v>
      </c>
      <c r="D375" s="30">
        <v>115000.0</v>
      </c>
      <c r="E375" s="31"/>
      <c r="F375" s="1"/>
    </row>
    <row r="376" ht="14.25" customHeight="1">
      <c r="B376" s="15">
        <v>45770.0</v>
      </c>
      <c r="C376" s="29" t="s">
        <v>574</v>
      </c>
      <c r="D376" s="30">
        <v>50000.0</v>
      </c>
      <c r="E376" s="31"/>
    </row>
    <row r="377" ht="14.25" customHeight="1">
      <c r="B377" s="15">
        <v>45771.0</v>
      </c>
      <c r="C377" s="29" t="s">
        <v>600</v>
      </c>
      <c r="D377" s="30">
        <v>50000.0</v>
      </c>
      <c r="E377" s="31"/>
    </row>
    <row r="378" ht="14.25" customHeight="1">
      <c r="B378" s="15">
        <v>45771.0</v>
      </c>
      <c r="C378" s="29" t="s">
        <v>534</v>
      </c>
      <c r="D378" s="30">
        <v>10000.0</v>
      </c>
      <c r="E378" s="31"/>
    </row>
    <row r="379" ht="14.25" customHeight="1">
      <c r="B379" s="15">
        <v>45771.0</v>
      </c>
      <c r="C379" s="29" t="s">
        <v>28</v>
      </c>
      <c r="D379" s="30">
        <v>100000.0</v>
      </c>
      <c r="E379" s="31"/>
    </row>
    <row r="380" ht="14.25" customHeight="1">
      <c r="B380" s="15">
        <v>45771.0</v>
      </c>
      <c r="C380" s="29" t="s">
        <v>49</v>
      </c>
      <c r="D380" s="30">
        <v>20000.0</v>
      </c>
      <c r="E380" s="31"/>
    </row>
    <row r="381" ht="14.25" customHeight="1">
      <c r="B381" s="15">
        <v>45771.0</v>
      </c>
      <c r="C381" s="29" t="s">
        <v>391</v>
      </c>
      <c r="D381" s="30">
        <v>20000.0</v>
      </c>
      <c r="E381" s="31"/>
    </row>
    <row r="382" ht="14.25" customHeight="1">
      <c r="B382" s="15">
        <v>45771.0</v>
      </c>
      <c r="C382" s="29" t="s">
        <v>322</v>
      </c>
      <c r="D382" s="30">
        <v>500000.0</v>
      </c>
      <c r="E382" s="31"/>
      <c r="F382" s="19" t="s">
        <v>9</v>
      </c>
    </row>
    <row r="383" ht="14.25" customHeight="1">
      <c r="B383" s="15">
        <v>45771.0</v>
      </c>
      <c r="C383" s="29" t="s">
        <v>601</v>
      </c>
      <c r="D383" s="30">
        <v>200000.0</v>
      </c>
      <c r="E383" s="31"/>
    </row>
    <row r="384" ht="14.25" customHeight="1">
      <c r="B384" s="15">
        <v>45771.0</v>
      </c>
      <c r="C384" s="29" t="s">
        <v>253</v>
      </c>
      <c r="D384" s="30">
        <v>1.2E7</v>
      </c>
      <c r="E384" s="31"/>
      <c r="F384" s="19" t="s">
        <v>46</v>
      </c>
    </row>
    <row r="385" ht="14.25" customHeight="1">
      <c r="B385" s="15">
        <v>45771.0</v>
      </c>
      <c r="C385" s="29" t="s">
        <v>105</v>
      </c>
      <c r="D385" s="30">
        <v>1000000.0</v>
      </c>
      <c r="E385" s="31"/>
    </row>
    <row r="386" ht="14.25" customHeight="1">
      <c r="B386" s="15">
        <v>45771.0</v>
      </c>
      <c r="C386" s="29" t="s">
        <v>354</v>
      </c>
      <c r="D386" s="30">
        <v>500000.0</v>
      </c>
      <c r="E386" s="31"/>
    </row>
    <row r="387" ht="14.25" customHeight="1">
      <c r="B387" s="15">
        <v>45771.0</v>
      </c>
      <c r="C387" s="29" t="s">
        <v>162</v>
      </c>
      <c r="D387" s="30">
        <v>50000.0</v>
      </c>
      <c r="E387" s="31"/>
      <c r="F387" s="1"/>
    </row>
    <row r="388" ht="14.25" customHeight="1">
      <c r="B388" s="15">
        <v>45772.0</v>
      </c>
      <c r="C388" s="29" t="s">
        <v>602</v>
      </c>
      <c r="D388" s="30">
        <v>100000.0</v>
      </c>
      <c r="E388" s="31"/>
    </row>
    <row r="389" ht="14.25" customHeight="1">
      <c r="B389" s="15">
        <v>45772.0</v>
      </c>
      <c r="C389" s="29" t="s">
        <v>603</v>
      </c>
      <c r="D389" s="30">
        <v>500000.0</v>
      </c>
      <c r="E389" s="31"/>
    </row>
    <row r="390" ht="14.25" customHeight="1">
      <c r="B390" s="15">
        <v>45772.0</v>
      </c>
      <c r="C390" s="29" t="s">
        <v>45</v>
      </c>
      <c r="D390" s="30">
        <v>600000.0</v>
      </c>
      <c r="E390" s="31"/>
      <c r="F390" s="19" t="s">
        <v>46</v>
      </c>
    </row>
    <row r="391" ht="14.25" customHeight="1">
      <c r="B391" s="15">
        <v>45772.0</v>
      </c>
      <c r="C391" s="29" t="s">
        <v>251</v>
      </c>
      <c r="D391" s="30">
        <v>1000000.0</v>
      </c>
      <c r="E391" s="31"/>
      <c r="F391" s="19" t="s">
        <v>9</v>
      </c>
    </row>
    <row r="392" ht="14.25" customHeight="1">
      <c r="B392" s="15">
        <v>45772.0</v>
      </c>
      <c r="C392" s="29" t="s">
        <v>58</v>
      </c>
      <c r="D392" s="30">
        <v>129515.0</v>
      </c>
      <c r="E392" s="31"/>
    </row>
    <row r="393" ht="14.25" customHeight="1">
      <c r="B393" s="15">
        <v>45772.0</v>
      </c>
      <c r="C393" s="29" t="s">
        <v>421</v>
      </c>
      <c r="D393" s="30">
        <v>50000.0</v>
      </c>
      <c r="E393" s="31"/>
      <c r="F393" s="1"/>
    </row>
    <row r="394" ht="14.25" customHeight="1">
      <c r="B394" s="15">
        <v>45772.0</v>
      </c>
      <c r="C394" s="29" t="s">
        <v>391</v>
      </c>
      <c r="D394" s="30">
        <v>20000.0</v>
      </c>
      <c r="E394" s="31"/>
    </row>
    <row r="395" ht="14.25" customHeight="1">
      <c r="B395" s="15">
        <v>45772.0</v>
      </c>
      <c r="C395" s="29" t="s">
        <v>257</v>
      </c>
      <c r="D395" s="30">
        <v>500000.0</v>
      </c>
      <c r="E395" s="31"/>
    </row>
    <row r="396" ht="14.25" customHeight="1">
      <c r="B396" s="15">
        <v>45772.0</v>
      </c>
      <c r="C396" s="29" t="s">
        <v>28</v>
      </c>
      <c r="D396" s="30">
        <v>100000.0</v>
      </c>
      <c r="E396" s="31"/>
      <c r="F396" s="1"/>
    </row>
    <row r="397" ht="14.25" customHeight="1">
      <c r="B397" s="15">
        <v>45772.0</v>
      </c>
      <c r="C397" s="29" t="s">
        <v>604</v>
      </c>
      <c r="D397" s="30">
        <v>40000.0</v>
      </c>
      <c r="E397" s="31"/>
    </row>
    <row r="398" ht="14.25" customHeight="1">
      <c r="B398" s="15">
        <v>45772.0</v>
      </c>
      <c r="C398" s="29" t="s">
        <v>605</v>
      </c>
      <c r="D398" s="30">
        <v>100000.0</v>
      </c>
      <c r="E398" s="31"/>
    </row>
    <row r="399" ht="14.25" customHeight="1">
      <c r="B399" s="15">
        <v>45772.0</v>
      </c>
      <c r="C399" s="29" t="s">
        <v>353</v>
      </c>
      <c r="D399" s="30">
        <v>50000.0</v>
      </c>
      <c r="E399" s="31"/>
    </row>
    <row r="400" ht="14.25" customHeight="1">
      <c r="B400" s="15">
        <v>45772.0</v>
      </c>
      <c r="C400" s="29" t="s">
        <v>340</v>
      </c>
      <c r="D400" s="30">
        <v>100000.0</v>
      </c>
      <c r="E400" s="31"/>
    </row>
    <row r="401" ht="14.25" customHeight="1">
      <c r="B401" s="15">
        <v>45772.0</v>
      </c>
      <c r="C401" s="29" t="s">
        <v>57</v>
      </c>
      <c r="D401" s="30">
        <v>100000.0</v>
      </c>
      <c r="E401" s="31"/>
    </row>
    <row r="402" ht="14.25" customHeight="1">
      <c r="B402" s="15">
        <v>45772.0</v>
      </c>
      <c r="C402" s="29" t="s">
        <v>27</v>
      </c>
      <c r="D402" s="30">
        <v>25000.0</v>
      </c>
      <c r="E402" s="31"/>
    </row>
    <row r="403" ht="14.25" customHeight="1">
      <c r="B403" s="15">
        <v>45772.0</v>
      </c>
      <c r="C403" s="29" t="s">
        <v>606</v>
      </c>
      <c r="D403" s="30">
        <v>150000.0</v>
      </c>
      <c r="E403" s="31"/>
    </row>
    <row r="404" ht="14.25" customHeight="1">
      <c r="B404" s="15">
        <v>45772.0</v>
      </c>
      <c r="C404" s="29" t="s">
        <v>513</v>
      </c>
      <c r="D404" s="30">
        <v>400093.0</v>
      </c>
      <c r="E404" s="31"/>
    </row>
    <row r="405" ht="14.25" customHeight="1">
      <c r="B405" s="15">
        <v>45772.0</v>
      </c>
      <c r="C405" s="29" t="s">
        <v>98</v>
      </c>
      <c r="D405" s="30">
        <v>100000.0</v>
      </c>
      <c r="E405" s="31"/>
    </row>
    <row r="406" ht="14.25" customHeight="1">
      <c r="B406" s="15">
        <v>45772.0</v>
      </c>
      <c r="C406" s="29" t="s">
        <v>262</v>
      </c>
      <c r="D406" s="30">
        <v>200000.0</v>
      </c>
      <c r="E406" s="31"/>
    </row>
    <row r="407" ht="14.25" customHeight="1">
      <c r="B407" s="15">
        <v>45773.0</v>
      </c>
      <c r="C407" s="29" t="s">
        <v>249</v>
      </c>
      <c r="D407" s="30">
        <v>500000.0</v>
      </c>
      <c r="E407" s="31"/>
      <c r="F407" s="19" t="s">
        <v>9</v>
      </c>
    </row>
    <row r="408" ht="14.25" customHeight="1">
      <c r="B408" s="15">
        <v>45773.0</v>
      </c>
      <c r="C408" s="29" t="s">
        <v>534</v>
      </c>
      <c r="D408" s="30">
        <v>10000.0</v>
      </c>
      <c r="E408" s="31"/>
    </row>
    <row r="409" ht="14.25" customHeight="1">
      <c r="B409" s="15">
        <v>45773.0</v>
      </c>
      <c r="C409" s="29" t="s">
        <v>502</v>
      </c>
      <c r="D409" s="31"/>
      <c r="E409" s="30">
        <v>2.09E7</v>
      </c>
      <c r="F409" s="1"/>
    </row>
    <row r="410" ht="14.25" customHeight="1">
      <c r="B410" s="15">
        <v>45773.0</v>
      </c>
      <c r="C410" s="29" t="s">
        <v>266</v>
      </c>
      <c r="D410" s="30">
        <v>82888.0</v>
      </c>
      <c r="E410" s="31"/>
    </row>
    <row r="411" ht="14.25" customHeight="1">
      <c r="B411" s="15">
        <v>45773.0</v>
      </c>
      <c r="C411" s="29" t="s">
        <v>172</v>
      </c>
      <c r="D411" s="30">
        <v>120000.0</v>
      </c>
      <c r="E411" s="31"/>
    </row>
    <row r="412" ht="14.25" customHeight="1">
      <c r="B412" s="15">
        <v>45774.0</v>
      </c>
      <c r="C412" s="29" t="s">
        <v>376</v>
      </c>
      <c r="D412" s="30">
        <v>100000.0</v>
      </c>
      <c r="E412" s="31"/>
      <c r="F412" s="19" t="s">
        <v>9</v>
      </c>
    </row>
    <row r="413" ht="14.25" customHeight="1">
      <c r="B413" s="15">
        <v>45774.0</v>
      </c>
      <c r="C413" s="29" t="s">
        <v>153</v>
      </c>
      <c r="D413" s="30">
        <v>50000.0</v>
      </c>
      <c r="E413" s="31"/>
    </row>
    <row r="414" ht="14.25" customHeight="1">
      <c r="B414" s="15">
        <v>45774.0</v>
      </c>
      <c r="C414" s="29" t="s">
        <v>519</v>
      </c>
      <c r="D414" s="30">
        <v>50000.0</v>
      </c>
      <c r="E414" s="31"/>
    </row>
    <row r="415" ht="14.25" customHeight="1">
      <c r="B415" s="15">
        <v>45774.0</v>
      </c>
      <c r="C415" s="29" t="s">
        <v>64</v>
      </c>
      <c r="D415" s="30">
        <v>50000.0</v>
      </c>
      <c r="E415" s="31"/>
    </row>
    <row r="416" ht="14.25" customHeight="1">
      <c r="B416" s="15">
        <v>45774.0</v>
      </c>
      <c r="C416" s="29" t="s">
        <v>14</v>
      </c>
      <c r="D416" s="30">
        <v>27000.0</v>
      </c>
      <c r="E416" s="31"/>
      <c r="F416" s="1"/>
    </row>
    <row r="417" ht="14.25" customHeight="1">
      <c r="B417" s="15">
        <v>45774.0</v>
      </c>
      <c r="C417" s="29" t="s">
        <v>607</v>
      </c>
      <c r="D417" s="30">
        <v>50000.0</v>
      </c>
      <c r="E417" s="31"/>
    </row>
    <row r="418" ht="14.25" customHeight="1">
      <c r="B418" s="15">
        <v>45774.0</v>
      </c>
      <c r="C418" s="29" t="s">
        <v>464</v>
      </c>
      <c r="D418" s="30">
        <v>60000.0</v>
      </c>
      <c r="E418" s="31"/>
    </row>
    <row r="419" ht="14.25" customHeight="1">
      <c r="B419" s="15">
        <v>45774.0</v>
      </c>
      <c r="C419" s="29" t="s">
        <v>97</v>
      </c>
      <c r="D419" s="30">
        <v>1500000.0</v>
      </c>
      <c r="E419" s="31"/>
    </row>
    <row r="420" ht="14.25" customHeight="1">
      <c r="B420" s="15">
        <v>45774.0</v>
      </c>
      <c r="C420" s="29" t="s">
        <v>510</v>
      </c>
      <c r="D420" s="30">
        <v>50000.0</v>
      </c>
      <c r="E420" s="31"/>
    </row>
    <row r="421" ht="14.25" customHeight="1">
      <c r="B421" s="15">
        <v>45774.0</v>
      </c>
      <c r="C421" s="29" t="s">
        <v>565</v>
      </c>
      <c r="D421" s="30">
        <v>1000000.0</v>
      </c>
      <c r="E421" s="31"/>
      <c r="F421" s="19" t="s">
        <v>9</v>
      </c>
    </row>
    <row r="422" ht="14.25" customHeight="1">
      <c r="B422" s="15">
        <v>45774.0</v>
      </c>
      <c r="C422" s="29" t="s">
        <v>608</v>
      </c>
      <c r="D422" s="30">
        <v>100000.0</v>
      </c>
      <c r="E422" s="31"/>
      <c r="F422" s="19" t="s">
        <v>9</v>
      </c>
    </row>
    <row r="423" ht="14.25" customHeight="1">
      <c r="B423" s="15">
        <v>45775.0</v>
      </c>
      <c r="C423" s="29" t="s">
        <v>369</v>
      </c>
      <c r="D423" s="30">
        <v>1000000.0</v>
      </c>
      <c r="E423" s="31"/>
    </row>
    <row r="424" ht="14.25" customHeight="1">
      <c r="B424" s="15">
        <v>45775.0</v>
      </c>
      <c r="C424" s="29" t="s">
        <v>337</v>
      </c>
      <c r="D424" s="30">
        <v>300000.0</v>
      </c>
      <c r="E424" s="31"/>
    </row>
    <row r="425" ht="14.25" customHeight="1">
      <c r="B425" s="15">
        <v>45775.0</v>
      </c>
      <c r="C425" s="29" t="s">
        <v>61</v>
      </c>
      <c r="D425" s="30">
        <v>250000.0</v>
      </c>
      <c r="E425" s="31"/>
      <c r="F425" s="19" t="s">
        <v>9</v>
      </c>
    </row>
    <row r="426" ht="14.25" customHeight="1">
      <c r="B426" s="15">
        <v>45775.0</v>
      </c>
      <c r="C426" s="29" t="s">
        <v>567</v>
      </c>
      <c r="D426" s="30">
        <v>100000.0</v>
      </c>
      <c r="E426" s="31"/>
    </row>
    <row r="427" ht="14.25" customHeight="1">
      <c r="B427" s="15">
        <v>45775.0</v>
      </c>
      <c r="C427" s="29" t="s">
        <v>376</v>
      </c>
      <c r="D427" s="30">
        <v>50000.0</v>
      </c>
      <c r="E427" s="31"/>
      <c r="F427" s="19" t="s">
        <v>9</v>
      </c>
    </row>
    <row r="428" ht="14.25" customHeight="1">
      <c r="B428" s="15">
        <v>45775.0</v>
      </c>
      <c r="C428" s="29" t="s">
        <v>391</v>
      </c>
      <c r="D428" s="30">
        <v>20000.0</v>
      </c>
      <c r="E428" s="31"/>
    </row>
    <row r="429" ht="14.25" customHeight="1">
      <c r="B429" s="15">
        <v>45775.0</v>
      </c>
      <c r="C429" s="29" t="s">
        <v>49</v>
      </c>
      <c r="D429" s="30">
        <v>40000.0</v>
      </c>
      <c r="E429" s="31"/>
    </row>
    <row r="430" ht="14.25" customHeight="1">
      <c r="B430" s="15">
        <v>45775.0</v>
      </c>
      <c r="C430" s="29" t="s">
        <v>27</v>
      </c>
      <c r="D430" s="30">
        <v>25000.0</v>
      </c>
      <c r="E430" s="31"/>
    </row>
    <row r="431" ht="14.25" customHeight="1">
      <c r="B431" s="15">
        <v>45775.0</v>
      </c>
      <c r="C431" s="29" t="s">
        <v>190</v>
      </c>
      <c r="D431" s="30">
        <v>100000.0</v>
      </c>
      <c r="E431" s="31"/>
    </row>
    <row r="432" ht="14.25" customHeight="1">
      <c r="B432" s="15">
        <v>45775.0</v>
      </c>
      <c r="C432" s="29" t="s">
        <v>100</v>
      </c>
      <c r="D432" s="30">
        <v>250000.0</v>
      </c>
      <c r="E432" s="31"/>
      <c r="F432" s="19" t="s">
        <v>9</v>
      </c>
    </row>
    <row r="433" ht="14.25" customHeight="1">
      <c r="B433" s="15">
        <v>45775.0</v>
      </c>
      <c r="C433" s="29" t="s">
        <v>400</v>
      </c>
      <c r="D433" s="30">
        <v>500000.0</v>
      </c>
      <c r="E433" s="31"/>
    </row>
    <row r="434" ht="14.25" customHeight="1">
      <c r="B434" s="15">
        <v>45775.0</v>
      </c>
      <c r="C434" s="29" t="s">
        <v>396</v>
      </c>
      <c r="D434" s="30">
        <v>100000.0</v>
      </c>
      <c r="E434" s="31"/>
      <c r="F434" s="19" t="s">
        <v>9</v>
      </c>
    </row>
    <row r="435" ht="14.25" customHeight="1">
      <c r="B435" s="15">
        <v>45775.0</v>
      </c>
      <c r="C435" s="29" t="s">
        <v>115</v>
      </c>
      <c r="D435" s="30">
        <v>100000.0</v>
      </c>
      <c r="E435" s="31"/>
    </row>
    <row r="436" ht="14.25" customHeight="1">
      <c r="B436" s="15">
        <v>45775.0</v>
      </c>
      <c r="C436" s="29" t="s">
        <v>280</v>
      </c>
      <c r="D436" s="30">
        <v>100000.0</v>
      </c>
      <c r="E436" s="31"/>
    </row>
    <row r="437" ht="14.25" customHeight="1">
      <c r="B437" s="15">
        <v>45776.0</v>
      </c>
      <c r="C437" s="29" t="s">
        <v>336</v>
      </c>
      <c r="D437" s="30">
        <v>100000.0</v>
      </c>
      <c r="E437" s="31"/>
    </row>
    <row r="438" ht="14.25" customHeight="1">
      <c r="B438" s="15">
        <v>45776.0</v>
      </c>
      <c r="C438" s="29" t="s">
        <v>187</v>
      </c>
      <c r="D438" s="30">
        <v>500000.0</v>
      </c>
      <c r="E438" s="31"/>
    </row>
    <row r="439" ht="14.25" customHeight="1">
      <c r="B439" s="15">
        <v>45776.0</v>
      </c>
      <c r="C439" s="29" t="s">
        <v>578</v>
      </c>
      <c r="D439" s="30">
        <v>300000.0</v>
      </c>
      <c r="E439" s="31"/>
    </row>
    <row r="440" ht="14.25" customHeight="1">
      <c r="B440" s="15">
        <v>45776.0</v>
      </c>
      <c r="C440" s="29" t="s">
        <v>260</v>
      </c>
      <c r="D440" s="30">
        <v>200000.0</v>
      </c>
      <c r="E440" s="31"/>
    </row>
    <row r="441" ht="14.25" customHeight="1">
      <c r="B441" s="15">
        <v>45776.0</v>
      </c>
      <c r="C441" s="29" t="s">
        <v>127</v>
      </c>
      <c r="D441" s="30">
        <v>100000.0</v>
      </c>
      <c r="E441" s="31"/>
      <c r="F441" s="1"/>
    </row>
    <row r="442" ht="14.25" customHeight="1">
      <c r="B442" s="15">
        <v>45776.0</v>
      </c>
      <c r="C442" s="29" t="s">
        <v>27</v>
      </c>
      <c r="D442" s="30">
        <v>25000.0</v>
      </c>
      <c r="E442" s="31"/>
      <c r="F442" s="1"/>
    </row>
    <row r="443" ht="14.25" customHeight="1">
      <c r="B443" s="15">
        <v>45776.0</v>
      </c>
      <c r="C443" s="29" t="s">
        <v>213</v>
      </c>
      <c r="D443" s="30">
        <v>100000.0</v>
      </c>
      <c r="E443" s="31"/>
      <c r="F443" s="1"/>
    </row>
    <row r="444" ht="14.25" customHeight="1">
      <c r="B444" s="15">
        <v>45776.0</v>
      </c>
      <c r="C444" s="29" t="s">
        <v>391</v>
      </c>
      <c r="D444" s="30">
        <v>25000.0</v>
      </c>
      <c r="E444" s="31"/>
    </row>
    <row r="445" ht="14.25" customHeight="1">
      <c r="B445" s="15">
        <v>45776.0</v>
      </c>
      <c r="C445" s="29" t="s">
        <v>534</v>
      </c>
      <c r="D445" s="30">
        <v>10000.0</v>
      </c>
      <c r="E445" s="31"/>
      <c r="F445" s="1"/>
    </row>
    <row r="446" ht="14.25" customHeight="1">
      <c r="B446" s="15">
        <v>45776.0</v>
      </c>
      <c r="C446" s="29" t="s">
        <v>340</v>
      </c>
      <c r="D446" s="30">
        <v>100000.0</v>
      </c>
      <c r="E446" s="31"/>
    </row>
    <row r="447" ht="14.25" customHeight="1">
      <c r="B447" s="15">
        <v>45776.0</v>
      </c>
      <c r="C447" s="29" t="s">
        <v>266</v>
      </c>
      <c r="D447" s="30">
        <v>88882.0</v>
      </c>
      <c r="E447" s="31"/>
    </row>
    <row r="448" ht="14.25" customHeight="1">
      <c r="B448" s="15">
        <v>45776.0</v>
      </c>
      <c r="C448" s="29" t="s">
        <v>65</v>
      </c>
      <c r="D448" s="30">
        <v>100000.0</v>
      </c>
      <c r="E448" s="31"/>
    </row>
    <row r="449" ht="14.25" customHeight="1">
      <c r="B449" s="15">
        <v>45776.0</v>
      </c>
      <c r="C449" s="29" t="s">
        <v>13</v>
      </c>
      <c r="D449" s="30">
        <v>100002.0</v>
      </c>
      <c r="E449" s="31"/>
      <c r="F449" s="19" t="s">
        <v>9</v>
      </c>
    </row>
    <row r="450" ht="14.25" customHeight="1">
      <c r="B450" s="15">
        <v>45777.0</v>
      </c>
      <c r="C450" s="29" t="s">
        <v>114</v>
      </c>
      <c r="D450" s="30">
        <v>500000.0</v>
      </c>
      <c r="E450" s="31"/>
    </row>
    <row r="451" ht="14.25" customHeight="1">
      <c r="B451" s="15">
        <v>45777.0</v>
      </c>
      <c r="C451" s="29" t="s">
        <v>391</v>
      </c>
      <c r="D451" s="30">
        <v>25000.0</v>
      </c>
      <c r="E451" s="31"/>
    </row>
    <row r="452" ht="14.25" customHeight="1">
      <c r="B452" s="15">
        <v>45777.0</v>
      </c>
      <c r="C452" s="29" t="s">
        <v>27</v>
      </c>
      <c r="D452" s="30">
        <v>25000.0</v>
      </c>
      <c r="E452" s="31"/>
    </row>
    <row r="453" ht="14.25" customHeight="1">
      <c r="B453" s="15">
        <v>45777.0</v>
      </c>
      <c r="C453" s="29" t="s">
        <v>368</v>
      </c>
      <c r="D453" s="30">
        <v>100000.0</v>
      </c>
      <c r="E453" s="31"/>
      <c r="F453" s="19" t="s">
        <v>9</v>
      </c>
    </row>
    <row r="454" ht="14.25" customHeight="1">
      <c r="B454" s="15">
        <v>45777.0</v>
      </c>
      <c r="C454" s="29" t="s">
        <v>49</v>
      </c>
      <c r="D454" s="30">
        <v>40000.0</v>
      </c>
      <c r="E454" s="31"/>
      <c r="F454" s="1"/>
    </row>
    <row r="455" ht="14.25" customHeight="1">
      <c r="B455" s="15">
        <v>45777.0</v>
      </c>
      <c r="C455" s="29" t="s">
        <v>609</v>
      </c>
      <c r="D455" s="31"/>
      <c r="E455" s="30">
        <v>50000.0</v>
      </c>
      <c r="F455" s="1"/>
    </row>
    <row r="456" ht="14.25" customHeight="1">
      <c r="B456" s="15">
        <v>45777.0</v>
      </c>
      <c r="C456" s="29" t="s">
        <v>610</v>
      </c>
      <c r="D456" s="31"/>
      <c r="E456" s="30">
        <v>25000.0</v>
      </c>
    </row>
    <row r="457" ht="14.25" customHeight="1">
      <c r="B457" s="15">
        <v>45777.0</v>
      </c>
      <c r="C457" s="29" t="s">
        <v>23</v>
      </c>
      <c r="D457" s="30">
        <v>50000.0</v>
      </c>
      <c r="E457" s="31"/>
    </row>
    <row r="458" ht="14.25" customHeight="1">
      <c r="B458" s="15">
        <v>45777.0</v>
      </c>
      <c r="C458" s="29" t="s">
        <v>43</v>
      </c>
      <c r="D458" s="30">
        <v>50000.0</v>
      </c>
      <c r="E458" s="31"/>
    </row>
    <row r="459" ht="14.25" customHeight="1">
      <c r="B459" s="15">
        <v>45777.0</v>
      </c>
      <c r="C459" s="29" t="s">
        <v>507</v>
      </c>
      <c r="D459" s="30">
        <v>37777.0</v>
      </c>
      <c r="E459" s="31"/>
      <c r="F459" s="1"/>
    </row>
    <row r="460" ht="14.25" customHeight="1">
      <c r="B460" s="15">
        <v>45777.0</v>
      </c>
      <c r="C460" s="29" t="s">
        <v>274</v>
      </c>
      <c r="D460" s="30">
        <v>100000.0</v>
      </c>
      <c r="E460" s="31"/>
      <c r="F460" s="19" t="s">
        <v>9</v>
      </c>
    </row>
    <row r="461" ht="14.25" customHeight="1">
      <c r="B461" s="15">
        <v>45777.0</v>
      </c>
      <c r="C461" s="29" t="s">
        <v>229</v>
      </c>
      <c r="D461" s="30">
        <v>150000.0</v>
      </c>
      <c r="E461" s="31"/>
    </row>
    <row r="462" ht="14.25" customHeight="1">
      <c r="B462" s="15">
        <v>45777.0</v>
      </c>
      <c r="C462" s="29" t="s">
        <v>534</v>
      </c>
      <c r="D462" s="30">
        <v>10000.0</v>
      </c>
      <c r="E462" s="31"/>
    </row>
    <row r="463" ht="14.25" customHeight="1">
      <c r="B463" s="15">
        <v>45777.0</v>
      </c>
      <c r="C463" s="29" t="s">
        <v>432</v>
      </c>
      <c r="D463" s="30">
        <v>5000000.0</v>
      </c>
      <c r="E463" s="31"/>
      <c r="F463" s="1"/>
    </row>
    <row r="464" ht="14.25" customHeight="1">
      <c r="B464" s="15">
        <v>45777.0</v>
      </c>
      <c r="C464" s="29" t="s">
        <v>12</v>
      </c>
      <c r="D464" s="30">
        <v>200000.0</v>
      </c>
      <c r="E464" s="31"/>
      <c r="F464" s="19" t="s">
        <v>9</v>
      </c>
    </row>
    <row r="465" ht="14.25" customHeight="1">
      <c r="B465" s="15">
        <v>45777.0</v>
      </c>
      <c r="C465" s="29" t="s">
        <v>216</v>
      </c>
      <c r="D465" s="30">
        <v>500000.0</v>
      </c>
      <c r="E465" s="31"/>
    </row>
    <row r="466" ht="14.25" customHeight="1">
      <c r="B466" s="15">
        <v>45777.0</v>
      </c>
      <c r="C466" s="29" t="s">
        <v>166</v>
      </c>
      <c r="D466" s="30">
        <v>1300000.0</v>
      </c>
      <c r="E466" s="31"/>
      <c r="F466" s="19" t="s">
        <v>9</v>
      </c>
    </row>
    <row r="467" ht="14.25" customHeight="1">
      <c r="B467" s="15">
        <v>45777.0</v>
      </c>
      <c r="C467" s="29" t="s">
        <v>10</v>
      </c>
      <c r="D467" s="30">
        <v>50000.0</v>
      </c>
      <c r="E467" s="31"/>
    </row>
    <row r="468" ht="14.25" customHeight="1">
      <c r="B468" s="15">
        <v>45777.0</v>
      </c>
      <c r="C468" s="29" t="s">
        <v>434</v>
      </c>
      <c r="D468" s="31"/>
      <c r="E468" s="30">
        <v>30000.0</v>
      </c>
    </row>
    <row r="469" ht="14.25" customHeight="1">
      <c r="B469" s="33"/>
      <c r="C469" s="34" t="s">
        <v>291</v>
      </c>
      <c r="D469" s="35">
        <f t="shared" ref="D469:E469" si="1">SUM(D8:D468)</f>
        <v>159053860</v>
      </c>
      <c r="E469" s="35">
        <f t="shared" si="1"/>
        <v>111661361</v>
      </c>
    </row>
    <row r="470" ht="14.25" customHeight="1">
      <c r="C470" s="36" t="s">
        <v>611</v>
      </c>
      <c r="D470" s="37">
        <f>D6+D469-E469</f>
        <v>67022495.55</v>
      </c>
      <c r="E470" s="37"/>
    </row>
    <row r="471" ht="14.25" customHeight="1">
      <c r="C471" s="36"/>
      <c r="D471" s="37"/>
      <c r="E471" s="37"/>
    </row>
    <row r="472" ht="14.25" customHeight="1">
      <c r="C472" s="36" t="s">
        <v>293</v>
      </c>
      <c r="D472" s="37">
        <f>D6</f>
        <v>19629996.55</v>
      </c>
      <c r="E472" s="37"/>
    </row>
    <row r="473" ht="14.25" customHeight="1">
      <c r="C473" s="1" t="s">
        <v>9</v>
      </c>
      <c r="D473" s="2">
        <f>sum(D8,D10,D20,D23,D28,D32,D34,D37,D40,D43,D47,D51,D74,D81,D83,D92,D97,D99,D99,D104,D105,D110,D111,D120,D124,D125,D165,D172,D199,D202,D206,D207,D232,D233,D248,D252,D260,D283,D284,D295,D312,D316,D320,D322,D336,D382,D391,D407,D412,D421,D422,D425,D427,D432,D434,D449,D453,D460,D464,D466)</f>
        <v>26625002</v>
      </c>
      <c r="E473" s="99"/>
    </row>
    <row r="474" ht="14.25" customHeight="1">
      <c r="C474" s="1" t="s">
        <v>46</v>
      </c>
      <c r="D474" s="100">
        <f>sUM(D75,D264,D384,D390)</f>
        <v>13450000</v>
      </c>
      <c r="E474" s="101"/>
      <c r="F474" s="101"/>
      <c r="G474" s="102"/>
    </row>
    <row r="475" ht="14.25" customHeight="1">
      <c r="C475" s="39" t="s">
        <v>236</v>
      </c>
      <c r="D475" s="2">
        <f>Sum(D106,D107,D118,D253,D321)</f>
        <v>3150116</v>
      </c>
      <c r="E475" s="99"/>
      <c r="F475" s="37"/>
    </row>
    <row r="476" ht="14.25" customHeight="1">
      <c r="C476" s="39" t="s">
        <v>289</v>
      </c>
      <c r="D476" s="37">
        <f>-sum(E100,E218,E219,E371,E310,E309,E308)</f>
        <v>-5020340</v>
      </c>
      <c r="E476" s="2"/>
    </row>
    <row r="477" ht="14.25" customHeight="1">
      <c r="C477" s="36" t="s">
        <v>60</v>
      </c>
      <c r="D477" s="37">
        <f>sum(D24,D150,D205,D314,D327)</f>
        <v>1100000</v>
      </c>
      <c r="E477" s="2"/>
    </row>
    <row r="478" ht="14.25" customHeight="1">
      <c r="C478" s="36" t="s">
        <v>194</v>
      </c>
      <c r="D478" s="37">
        <f>-E101</f>
        <v>-2000000</v>
      </c>
      <c r="E478" s="2"/>
    </row>
    <row r="479" ht="14.25" customHeight="1">
      <c r="C479" s="39" t="s">
        <v>120</v>
      </c>
      <c r="D479" s="37">
        <f>D84</f>
        <v>1000077</v>
      </c>
      <c r="E479" s="2"/>
    </row>
    <row r="480" ht="14.25" customHeight="1">
      <c r="C480" s="39" t="s">
        <v>572</v>
      </c>
      <c r="D480" s="37">
        <f>-E220</f>
        <v>-2000000</v>
      </c>
      <c r="E480" s="2"/>
    </row>
    <row r="481" ht="14.25" customHeight="1">
      <c r="C481" s="39" t="s">
        <v>161</v>
      </c>
      <c r="D481" s="37">
        <f>D234</f>
        <v>300000</v>
      </c>
      <c r="E481" s="2"/>
    </row>
    <row r="482" ht="14.25" customHeight="1">
      <c r="C482" s="36" t="s">
        <v>295</v>
      </c>
      <c r="D482" s="37">
        <f>D469</f>
        <v>159053860</v>
      </c>
      <c r="E482" s="2"/>
    </row>
    <row r="483" ht="14.25" customHeight="1">
      <c r="C483" s="36" t="s">
        <v>296</v>
      </c>
      <c r="D483" s="37">
        <f>E469</f>
        <v>111661361</v>
      </c>
      <c r="E483" s="2"/>
    </row>
    <row r="484" ht="14.25" customHeight="1">
      <c r="C484" s="36" t="s">
        <v>528</v>
      </c>
      <c r="D484" s="37">
        <f>D472+D482-D483</f>
        <v>67022495.55</v>
      </c>
      <c r="E484" s="2"/>
    </row>
    <row r="485" ht="14.25" customHeight="1">
      <c r="C485" s="1" t="s">
        <v>298</v>
      </c>
      <c r="D485" s="2">
        <f>D6+D469-E469-D473-D474-D475-D477-D478-D479-D480-D481-D476</f>
        <v>30417640.55</v>
      </c>
      <c r="E485" s="2"/>
    </row>
    <row r="486" ht="14.25" customHeight="1">
      <c r="B486" s="93"/>
      <c r="D486" s="2"/>
      <c r="E486" s="2"/>
    </row>
    <row r="487" ht="14.25" customHeight="1">
      <c r="B487" s="93"/>
      <c r="D487" s="2"/>
      <c r="E487" s="2"/>
    </row>
    <row r="488" ht="14.25" customHeight="1">
      <c r="B488" s="93"/>
      <c r="D488" s="2"/>
      <c r="E488" s="2"/>
    </row>
    <row r="489" ht="14.25" customHeight="1">
      <c r="B489" s="93"/>
      <c r="D489" s="2"/>
      <c r="E489" s="2"/>
    </row>
    <row r="490" ht="14.25" customHeight="1">
      <c r="B490" s="93"/>
      <c r="D490" s="2"/>
      <c r="E490" s="2"/>
    </row>
    <row r="491" ht="14.25" customHeight="1">
      <c r="B491" s="93"/>
      <c r="D491" s="2"/>
      <c r="E491" s="2"/>
    </row>
    <row r="492" ht="14.25" customHeight="1">
      <c r="B492" s="93"/>
      <c r="D492" s="2"/>
      <c r="E492" s="2"/>
    </row>
    <row r="493" ht="14.25" customHeight="1">
      <c r="B493" s="93"/>
      <c r="D493" s="2"/>
      <c r="E493" s="2"/>
    </row>
    <row r="494" ht="14.25" customHeight="1">
      <c r="B494" s="93"/>
      <c r="D494" s="2"/>
      <c r="E494" s="2"/>
    </row>
    <row r="495" ht="14.25" customHeight="1">
      <c r="B495" s="93"/>
      <c r="D495" s="2"/>
      <c r="E495" s="2"/>
    </row>
    <row r="496" ht="14.25" customHeight="1">
      <c r="B496" s="93"/>
      <c r="D496" s="2"/>
      <c r="E496" s="2"/>
    </row>
    <row r="497" ht="14.25" customHeight="1">
      <c r="B497" s="93"/>
      <c r="D497" s="2"/>
      <c r="E497" s="2"/>
    </row>
    <row r="498" ht="14.25" customHeight="1">
      <c r="B498" s="93"/>
      <c r="D498" s="2"/>
      <c r="E498" s="2"/>
    </row>
    <row r="499" ht="14.25" customHeight="1">
      <c r="B499" s="93"/>
      <c r="D499" s="2"/>
      <c r="E499" s="2"/>
    </row>
    <row r="500" ht="14.25" customHeight="1">
      <c r="B500" s="93"/>
      <c r="D500" s="2"/>
      <c r="E500" s="2"/>
    </row>
    <row r="501" ht="14.25" customHeight="1">
      <c r="B501" s="93"/>
      <c r="D501" s="2"/>
      <c r="E501" s="2"/>
    </row>
    <row r="502" ht="14.25" customHeight="1">
      <c r="B502" s="93"/>
      <c r="D502" s="2"/>
      <c r="E502" s="2"/>
    </row>
    <row r="503" ht="14.25" customHeight="1">
      <c r="B503" s="93"/>
      <c r="D503" s="2"/>
      <c r="E503" s="2"/>
    </row>
    <row r="504" ht="14.25" customHeight="1">
      <c r="B504" s="93"/>
      <c r="D504" s="2"/>
      <c r="E504" s="2"/>
    </row>
    <row r="505" ht="14.25" customHeight="1">
      <c r="B505" s="93"/>
      <c r="D505" s="2"/>
      <c r="E505" s="2"/>
    </row>
    <row r="506" ht="14.25" customHeight="1">
      <c r="B506" s="93"/>
      <c r="D506" s="2"/>
      <c r="E506" s="2"/>
    </row>
    <row r="507" ht="14.25" customHeight="1">
      <c r="B507" s="93"/>
      <c r="D507" s="2"/>
      <c r="E507" s="2"/>
    </row>
    <row r="508" ht="14.25" customHeight="1">
      <c r="B508" s="93"/>
      <c r="D508" s="2"/>
      <c r="E508" s="2"/>
    </row>
    <row r="509" ht="14.25" customHeight="1">
      <c r="B509" s="93"/>
      <c r="D509" s="2"/>
      <c r="E509" s="2"/>
    </row>
    <row r="510" ht="14.25" customHeight="1">
      <c r="B510" s="93"/>
      <c r="D510" s="2"/>
      <c r="E510" s="2"/>
    </row>
    <row r="511" ht="14.25" customHeight="1">
      <c r="B511" s="93"/>
      <c r="D511" s="2"/>
      <c r="E511" s="2"/>
    </row>
    <row r="512" ht="14.25" customHeight="1">
      <c r="B512" s="93"/>
      <c r="D512" s="2"/>
      <c r="E512" s="2"/>
    </row>
    <row r="513" ht="14.25" customHeight="1">
      <c r="B513" s="93"/>
      <c r="D513" s="2"/>
      <c r="E513" s="2"/>
    </row>
    <row r="514" ht="14.25" customHeight="1">
      <c r="B514" s="93"/>
      <c r="D514" s="2"/>
      <c r="E514" s="2"/>
    </row>
    <row r="515" ht="14.25" customHeight="1">
      <c r="B515" s="93"/>
      <c r="D515" s="2"/>
      <c r="E515" s="2"/>
    </row>
    <row r="516" ht="14.25" customHeight="1">
      <c r="B516" s="93"/>
      <c r="D516" s="2"/>
      <c r="E516" s="2"/>
    </row>
    <row r="517" ht="14.25" customHeight="1">
      <c r="B517" s="93"/>
      <c r="D517" s="2"/>
      <c r="E517" s="2"/>
    </row>
    <row r="518" ht="14.25" customHeight="1">
      <c r="B518" s="93"/>
      <c r="D518" s="2"/>
      <c r="E518" s="2"/>
    </row>
    <row r="519" ht="14.25" customHeight="1">
      <c r="B519" s="93"/>
      <c r="D519" s="2"/>
      <c r="E519" s="2"/>
    </row>
    <row r="520" ht="14.25" customHeight="1">
      <c r="B520" s="93"/>
      <c r="D520" s="2"/>
      <c r="E520" s="2"/>
    </row>
    <row r="521" ht="14.25" customHeight="1">
      <c r="B521" s="93"/>
      <c r="D521" s="2"/>
      <c r="E521" s="2"/>
    </row>
    <row r="522" ht="14.25" customHeight="1">
      <c r="B522" s="93"/>
      <c r="D522" s="2"/>
      <c r="E522" s="2"/>
    </row>
    <row r="523" ht="14.25" customHeight="1">
      <c r="B523" s="93"/>
      <c r="D523" s="2"/>
      <c r="E523" s="2"/>
    </row>
    <row r="524" ht="14.25" customHeight="1">
      <c r="B524" s="93"/>
      <c r="D524" s="2"/>
      <c r="E524" s="2"/>
    </row>
    <row r="525" ht="14.25" customHeight="1">
      <c r="B525" s="93"/>
      <c r="D525" s="2"/>
      <c r="E525" s="2"/>
    </row>
    <row r="526" ht="14.25" customHeight="1">
      <c r="B526" s="93"/>
      <c r="D526" s="2"/>
      <c r="E526" s="2"/>
    </row>
    <row r="527" ht="14.25" customHeight="1">
      <c r="B527" s="93"/>
      <c r="D527" s="2"/>
      <c r="E527" s="2"/>
    </row>
    <row r="528" ht="14.25" customHeight="1">
      <c r="B528" s="93"/>
      <c r="D528" s="2"/>
      <c r="E528" s="2"/>
    </row>
    <row r="529" ht="14.25" customHeight="1">
      <c r="B529" s="93"/>
      <c r="D529" s="2"/>
      <c r="E529" s="2"/>
    </row>
    <row r="530" ht="14.25" customHeight="1">
      <c r="B530" s="93"/>
      <c r="D530" s="2"/>
      <c r="E530" s="2"/>
    </row>
    <row r="531" ht="14.25" customHeight="1">
      <c r="B531" s="93"/>
      <c r="D531" s="2"/>
      <c r="E531" s="2"/>
    </row>
    <row r="532" ht="14.25" customHeight="1">
      <c r="B532" s="93"/>
      <c r="D532" s="2"/>
      <c r="E532" s="2"/>
    </row>
    <row r="533" ht="14.25" customHeight="1">
      <c r="B533" s="93"/>
      <c r="D533" s="2"/>
      <c r="E533" s="2"/>
    </row>
    <row r="534" ht="14.25" customHeight="1">
      <c r="B534" s="93"/>
      <c r="D534" s="2"/>
      <c r="E534" s="2"/>
    </row>
    <row r="535" ht="14.25" customHeight="1">
      <c r="B535" s="93"/>
      <c r="D535" s="2"/>
      <c r="E535" s="2"/>
    </row>
    <row r="536" ht="14.25" customHeight="1">
      <c r="B536" s="93"/>
      <c r="D536" s="2"/>
      <c r="E536" s="2"/>
    </row>
    <row r="537" ht="14.25" customHeight="1">
      <c r="B537" s="93"/>
      <c r="D537" s="2"/>
      <c r="E537" s="2"/>
    </row>
    <row r="538" ht="14.25" customHeight="1">
      <c r="B538" s="93"/>
      <c r="D538" s="2"/>
      <c r="E538" s="2"/>
    </row>
    <row r="539" ht="14.25" customHeight="1">
      <c r="B539" s="93"/>
      <c r="D539" s="2"/>
      <c r="E539" s="2"/>
    </row>
    <row r="540" ht="14.25" customHeight="1">
      <c r="B540" s="93"/>
      <c r="D540" s="2"/>
      <c r="E540" s="2"/>
    </row>
    <row r="541" ht="14.25" customHeight="1">
      <c r="B541" s="93"/>
      <c r="D541" s="2"/>
      <c r="E541" s="2"/>
    </row>
    <row r="542" ht="14.25" customHeight="1">
      <c r="B542" s="93"/>
      <c r="D542" s="2"/>
      <c r="E542" s="2"/>
    </row>
    <row r="543" ht="14.25" customHeight="1">
      <c r="B543" s="93"/>
      <c r="D543" s="2"/>
      <c r="E543" s="2"/>
    </row>
    <row r="544" ht="14.25" customHeight="1">
      <c r="B544" s="93"/>
      <c r="D544" s="2"/>
      <c r="E544" s="2"/>
    </row>
    <row r="545" ht="14.25" customHeight="1">
      <c r="B545" s="93"/>
      <c r="D545" s="2"/>
      <c r="E545" s="2"/>
    </row>
    <row r="546" ht="14.25" customHeight="1">
      <c r="B546" s="93"/>
      <c r="D546" s="2"/>
      <c r="E546" s="2"/>
    </row>
    <row r="547" ht="14.25" customHeight="1">
      <c r="B547" s="93"/>
      <c r="D547" s="2"/>
      <c r="E547" s="2"/>
    </row>
    <row r="548" ht="14.25" customHeight="1">
      <c r="B548" s="93"/>
      <c r="D548" s="2"/>
      <c r="E548" s="2"/>
    </row>
    <row r="549" ht="14.25" customHeight="1">
      <c r="B549" s="93"/>
      <c r="D549" s="2"/>
      <c r="E549" s="2"/>
    </row>
    <row r="550" ht="14.25" customHeight="1">
      <c r="B550" s="93"/>
      <c r="D550" s="2"/>
      <c r="E550" s="2"/>
    </row>
    <row r="551" ht="14.25" customHeight="1">
      <c r="B551" s="93"/>
      <c r="D551" s="2"/>
      <c r="E551" s="2"/>
    </row>
    <row r="552" ht="14.25" customHeight="1">
      <c r="B552" s="93"/>
      <c r="D552" s="2"/>
      <c r="E552" s="2"/>
    </row>
    <row r="553" ht="14.25" customHeight="1">
      <c r="B553" s="93"/>
      <c r="D553" s="2"/>
      <c r="E553" s="2"/>
    </row>
    <row r="554" ht="14.25" customHeight="1">
      <c r="B554" s="93"/>
      <c r="D554" s="2"/>
      <c r="E554" s="2"/>
    </row>
    <row r="555" ht="14.25" customHeight="1">
      <c r="B555" s="93"/>
      <c r="D555" s="2"/>
      <c r="E555" s="2"/>
    </row>
    <row r="556" ht="14.25" customHeight="1">
      <c r="B556" s="93"/>
      <c r="D556" s="2"/>
      <c r="E556" s="2"/>
    </row>
    <row r="557" ht="14.25" customHeight="1">
      <c r="B557" s="93"/>
      <c r="D557" s="2"/>
      <c r="E557" s="2"/>
    </row>
    <row r="558" ht="14.25" customHeight="1">
      <c r="B558" s="93"/>
      <c r="D558" s="2"/>
      <c r="E558" s="2"/>
    </row>
    <row r="559" ht="14.25" customHeight="1">
      <c r="B559" s="93"/>
      <c r="D559" s="2"/>
      <c r="E559" s="2"/>
    </row>
    <row r="560" ht="14.25" customHeight="1">
      <c r="B560" s="93"/>
      <c r="D560" s="2"/>
      <c r="E560" s="2"/>
    </row>
    <row r="561" ht="14.25" customHeight="1">
      <c r="B561" s="93"/>
      <c r="D561" s="2"/>
      <c r="E561" s="2"/>
    </row>
    <row r="562" ht="14.25" customHeight="1">
      <c r="B562" s="93"/>
      <c r="D562" s="2"/>
      <c r="E562" s="2"/>
    </row>
    <row r="563" ht="14.25" customHeight="1">
      <c r="B563" s="93"/>
      <c r="D563" s="2"/>
      <c r="E563" s="2"/>
    </row>
    <row r="564" ht="14.25" customHeight="1">
      <c r="B564" s="93"/>
      <c r="D564" s="2"/>
      <c r="E564" s="2"/>
    </row>
    <row r="565" ht="14.25" customHeight="1">
      <c r="B565" s="93"/>
      <c r="D565" s="2"/>
      <c r="E565" s="2"/>
    </row>
    <row r="566" ht="14.25" customHeight="1">
      <c r="B566" s="93"/>
      <c r="D566" s="2"/>
      <c r="E566" s="2"/>
    </row>
    <row r="567" ht="14.25" customHeight="1">
      <c r="B567" s="93"/>
      <c r="D567" s="2"/>
      <c r="E567" s="2"/>
    </row>
    <row r="568" ht="14.25" customHeight="1">
      <c r="B568" s="93"/>
      <c r="D568" s="2"/>
      <c r="E568" s="2"/>
    </row>
    <row r="569" ht="14.25" customHeight="1">
      <c r="B569" s="93"/>
      <c r="D569" s="2"/>
      <c r="E569" s="2"/>
    </row>
    <row r="570" ht="14.25" customHeight="1">
      <c r="B570" s="93"/>
      <c r="D570" s="2"/>
      <c r="E570" s="2"/>
    </row>
    <row r="571" ht="14.25" customHeight="1">
      <c r="B571" s="93"/>
      <c r="D571" s="2"/>
      <c r="E571" s="2"/>
    </row>
    <row r="572" ht="14.25" customHeight="1">
      <c r="B572" s="93"/>
      <c r="D572" s="2"/>
      <c r="E572" s="2"/>
    </row>
    <row r="573" ht="14.25" customHeight="1">
      <c r="B573" s="93"/>
      <c r="D573" s="2"/>
      <c r="E573" s="2"/>
    </row>
    <row r="574" ht="14.25" customHeight="1">
      <c r="B574" s="93"/>
      <c r="D574" s="2"/>
      <c r="E574" s="2"/>
    </row>
    <row r="575" ht="14.25" customHeight="1">
      <c r="B575" s="93"/>
      <c r="D575" s="2"/>
      <c r="E575" s="2"/>
    </row>
    <row r="576" ht="14.25" customHeight="1">
      <c r="B576" s="93"/>
      <c r="D576" s="2"/>
      <c r="E576" s="2"/>
    </row>
    <row r="577" ht="14.25" customHeight="1">
      <c r="B577" s="93"/>
      <c r="D577" s="2"/>
      <c r="E577" s="2"/>
    </row>
    <row r="578" ht="14.25" customHeight="1">
      <c r="B578" s="93"/>
      <c r="D578" s="2"/>
      <c r="E578" s="2"/>
    </row>
    <row r="579" ht="14.25" customHeight="1">
      <c r="B579" s="93"/>
      <c r="D579" s="2"/>
      <c r="E579" s="2"/>
    </row>
    <row r="580" ht="14.25" customHeight="1">
      <c r="B580" s="93"/>
      <c r="D580" s="2"/>
      <c r="E580" s="2"/>
    </row>
    <row r="581" ht="14.25" customHeight="1">
      <c r="B581" s="93"/>
      <c r="D581" s="2"/>
      <c r="E581" s="2"/>
    </row>
    <row r="582" ht="14.25" customHeight="1">
      <c r="B582" s="93"/>
      <c r="D582" s="2"/>
      <c r="E582" s="2"/>
    </row>
    <row r="583" ht="14.25" customHeight="1">
      <c r="B583" s="93"/>
      <c r="D583" s="2"/>
      <c r="E583" s="2"/>
    </row>
    <row r="584" ht="14.25" customHeight="1">
      <c r="B584" s="93"/>
      <c r="D584" s="2"/>
      <c r="E584" s="2"/>
    </row>
    <row r="585" ht="14.25" customHeight="1">
      <c r="B585" s="93"/>
      <c r="D585" s="2"/>
      <c r="E585" s="2"/>
    </row>
    <row r="586" ht="14.25" customHeight="1">
      <c r="B586" s="93"/>
      <c r="D586" s="2"/>
      <c r="E586" s="2"/>
    </row>
    <row r="587" ht="14.25" customHeight="1">
      <c r="B587" s="93"/>
      <c r="D587" s="2"/>
      <c r="E587" s="2"/>
    </row>
    <row r="588" ht="14.25" customHeight="1">
      <c r="B588" s="93"/>
      <c r="D588" s="2"/>
      <c r="E588" s="2"/>
    </row>
    <row r="589" ht="14.25" customHeight="1">
      <c r="B589" s="93"/>
      <c r="D589" s="2"/>
      <c r="E589" s="2"/>
    </row>
    <row r="590" ht="14.25" customHeight="1">
      <c r="B590" s="93"/>
      <c r="D590" s="2"/>
      <c r="E590" s="2"/>
    </row>
    <row r="591" ht="14.25" customHeight="1">
      <c r="B591" s="93"/>
      <c r="D591" s="2"/>
      <c r="E591" s="2"/>
    </row>
    <row r="592" ht="14.25" customHeight="1">
      <c r="B592" s="93"/>
      <c r="D592" s="2"/>
      <c r="E592" s="2"/>
    </row>
    <row r="593" ht="14.25" customHeight="1">
      <c r="B593" s="93"/>
      <c r="D593" s="2"/>
      <c r="E593" s="2"/>
    </row>
    <row r="594" ht="14.25" customHeight="1">
      <c r="B594" s="93"/>
      <c r="D594" s="2"/>
      <c r="E594" s="2"/>
    </row>
    <row r="595" ht="14.25" customHeight="1">
      <c r="B595" s="93"/>
      <c r="D595" s="2"/>
      <c r="E595" s="2"/>
    </row>
    <row r="596" ht="14.25" customHeight="1">
      <c r="B596" s="93"/>
      <c r="D596" s="2"/>
      <c r="E596" s="2"/>
    </row>
    <row r="597" ht="14.25" customHeight="1">
      <c r="B597" s="93"/>
      <c r="D597" s="2"/>
      <c r="E597" s="2"/>
    </row>
    <row r="598" ht="14.25" customHeight="1">
      <c r="B598" s="93"/>
      <c r="D598" s="2"/>
      <c r="E598" s="2"/>
    </row>
    <row r="599" ht="14.25" customHeight="1">
      <c r="B599" s="93"/>
      <c r="D599" s="2"/>
      <c r="E599" s="2"/>
    </row>
    <row r="600" ht="14.25" customHeight="1">
      <c r="B600" s="93"/>
      <c r="D600" s="2"/>
      <c r="E600" s="2"/>
    </row>
    <row r="601" ht="14.25" customHeight="1">
      <c r="B601" s="93"/>
      <c r="D601" s="2"/>
      <c r="E601" s="2"/>
    </row>
    <row r="602" ht="14.25" customHeight="1">
      <c r="B602" s="93"/>
      <c r="D602" s="2"/>
      <c r="E602" s="2"/>
    </row>
    <row r="603" ht="14.25" customHeight="1">
      <c r="B603" s="93"/>
      <c r="D603" s="2"/>
      <c r="E603" s="2"/>
    </row>
    <row r="604" ht="14.25" customHeight="1">
      <c r="B604" s="93"/>
      <c r="D604" s="2"/>
      <c r="E604" s="2"/>
    </row>
    <row r="605" ht="14.25" customHeight="1">
      <c r="B605" s="93"/>
      <c r="D605" s="2"/>
      <c r="E605" s="2"/>
    </row>
    <row r="606" ht="14.25" customHeight="1">
      <c r="B606" s="93"/>
      <c r="D606" s="2"/>
      <c r="E606" s="2"/>
    </row>
    <row r="607" ht="14.25" customHeight="1">
      <c r="B607" s="93"/>
      <c r="D607" s="2"/>
      <c r="E607" s="2"/>
    </row>
    <row r="608" ht="14.25" customHeight="1">
      <c r="B608" s="93"/>
      <c r="D608" s="2"/>
      <c r="E608" s="2"/>
    </row>
    <row r="609" ht="14.25" customHeight="1">
      <c r="B609" s="93"/>
      <c r="D609" s="2"/>
      <c r="E609" s="2"/>
    </row>
    <row r="610" ht="14.25" customHeight="1">
      <c r="B610" s="93"/>
      <c r="D610" s="2"/>
      <c r="E610" s="2"/>
    </row>
    <row r="611" ht="14.25" customHeight="1">
      <c r="B611" s="93"/>
      <c r="D611" s="2"/>
      <c r="E611" s="2"/>
    </row>
    <row r="612" ht="14.25" customHeight="1">
      <c r="B612" s="93"/>
      <c r="D612" s="2"/>
      <c r="E612" s="2"/>
    </row>
    <row r="613" ht="14.25" customHeight="1">
      <c r="B613" s="93"/>
      <c r="D613" s="2"/>
      <c r="E613" s="2"/>
    </row>
    <row r="614" ht="14.25" customHeight="1">
      <c r="B614" s="93"/>
      <c r="D614" s="2"/>
      <c r="E614" s="2"/>
    </row>
    <row r="615" ht="14.25" customHeight="1">
      <c r="B615" s="93"/>
      <c r="D615" s="2"/>
      <c r="E615" s="2"/>
    </row>
    <row r="616" ht="14.25" customHeight="1">
      <c r="B616" s="93"/>
      <c r="D616" s="2"/>
      <c r="E616" s="2"/>
    </row>
    <row r="617" ht="14.25" customHeight="1">
      <c r="B617" s="93"/>
      <c r="D617" s="2"/>
      <c r="E617" s="2"/>
    </row>
    <row r="618" ht="14.25" customHeight="1">
      <c r="B618" s="93"/>
      <c r="D618" s="2"/>
      <c r="E618" s="2"/>
    </row>
    <row r="619" ht="14.25" customHeight="1">
      <c r="B619" s="93"/>
      <c r="D619" s="2"/>
      <c r="E619" s="2"/>
    </row>
    <row r="620" ht="14.25" customHeight="1">
      <c r="B620" s="93"/>
      <c r="D620" s="2"/>
      <c r="E620" s="2"/>
    </row>
    <row r="621" ht="14.25" customHeight="1">
      <c r="B621" s="93"/>
      <c r="D621" s="2"/>
      <c r="E621" s="2"/>
    </row>
    <row r="622" ht="14.25" customHeight="1">
      <c r="B622" s="93"/>
      <c r="D622" s="2"/>
      <c r="E622" s="2"/>
    </row>
    <row r="623" ht="14.25" customHeight="1">
      <c r="B623" s="93"/>
      <c r="D623" s="2"/>
      <c r="E623" s="2"/>
    </row>
    <row r="624" ht="14.25" customHeight="1">
      <c r="B624" s="93"/>
      <c r="D624" s="2"/>
      <c r="E624" s="2"/>
    </row>
    <row r="625" ht="14.25" customHeight="1">
      <c r="B625" s="93"/>
      <c r="D625" s="2"/>
      <c r="E625" s="2"/>
    </row>
    <row r="626" ht="14.25" customHeight="1">
      <c r="B626" s="93"/>
      <c r="D626" s="2"/>
      <c r="E626" s="2"/>
    </row>
    <row r="627" ht="14.25" customHeight="1">
      <c r="B627" s="93"/>
      <c r="D627" s="2"/>
      <c r="E627" s="2"/>
    </row>
    <row r="628" ht="14.25" customHeight="1">
      <c r="B628" s="93"/>
      <c r="D628" s="2"/>
      <c r="E628" s="2"/>
    </row>
    <row r="629" ht="14.25" customHeight="1">
      <c r="B629" s="93"/>
      <c r="D629" s="2"/>
      <c r="E629" s="2"/>
    </row>
    <row r="630" ht="14.25" customHeight="1">
      <c r="B630" s="93"/>
      <c r="D630" s="2"/>
      <c r="E630" s="2"/>
    </row>
    <row r="631" ht="14.25" customHeight="1">
      <c r="B631" s="93"/>
      <c r="D631" s="2"/>
      <c r="E631" s="2"/>
    </row>
    <row r="632" ht="14.25" customHeight="1">
      <c r="B632" s="93"/>
      <c r="D632" s="2"/>
      <c r="E632" s="2"/>
    </row>
    <row r="633" ht="14.25" customHeight="1">
      <c r="B633" s="93"/>
      <c r="D633" s="2"/>
      <c r="E633" s="2"/>
    </row>
    <row r="634" ht="14.25" customHeight="1">
      <c r="B634" s="93"/>
      <c r="D634" s="2"/>
      <c r="E634" s="2"/>
    </row>
    <row r="635" ht="14.25" customHeight="1">
      <c r="B635" s="93"/>
      <c r="D635" s="2"/>
      <c r="E635" s="2"/>
    </row>
    <row r="636" ht="14.25" customHeight="1">
      <c r="B636" s="93"/>
      <c r="D636" s="2"/>
      <c r="E636" s="2"/>
    </row>
    <row r="637" ht="14.25" customHeight="1">
      <c r="B637" s="93"/>
      <c r="D637" s="2"/>
      <c r="E637" s="2"/>
    </row>
    <row r="638" ht="14.25" customHeight="1">
      <c r="B638" s="93"/>
      <c r="D638" s="2"/>
      <c r="E638" s="2"/>
    </row>
    <row r="639" ht="14.25" customHeight="1">
      <c r="B639" s="93"/>
      <c r="D639" s="2"/>
      <c r="E639" s="2"/>
    </row>
    <row r="640" ht="14.25" customHeight="1">
      <c r="B640" s="93"/>
      <c r="D640" s="2"/>
      <c r="E640" s="2"/>
    </row>
    <row r="641" ht="14.25" customHeight="1">
      <c r="B641" s="93"/>
      <c r="D641" s="2"/>
      <c r="E641" s="2"/>
    </row>
    <row r="642" ht="14.25" customHeight="1">
      <c r="B642" s="93"/>
      <c r="D642" s="2"/>
      <c r="E642" s="2"/>
    </row>
    <row r="643" ht="14.25" customHeight="1">
      <c r="B643" s="93"/>
      <c r="D643" s="2"/>
      <c r="E643" s="2"/>
    </row>
    <row r="644" ht="14.25" customHeight="1">
      <c r="B644" s="93"/>
      <c r="D644" s="2"/>
      <c r="E644" s="2"/>
    </row>
    <row r="645" ht="14.25" customHeight="1">
      <c r="B645" s="93"/>
      <c r="D645" s="2"/>
      <c r="E645" s="2"/>
    </row>
    <row r="646" ht="14.25" customHeight="1">
      <c r="B646" s="93"/>
      <c r="D646" s="2"/>
      <c r="E646" s="2"/>
    </row>
    <row r="647" ht="14.25" customHeight="1">
      <c r="B647" s="93"/>
      <c r="D647" s="2"/>
      <c r="E647" s="2"/>
    </row>
    <row r="648" ht="14.25" customHeight="1">
      <c r="B648" s="93"/>
      <c r="D648" s="2"/>
      <c r="E648" s="2"/>
    </row>
    <row r="649" ht="14.25" customHeight="1">
      <c r="B649" s="93"/>
      <c r="D649" s="2"/>
      <c r="E649" s="2"/>
    </row>
    <row r="650" ht="14.25" customHeight="1">
      <c r="B650" s="93"/>
      <c r="D650" s="2"/>
      <c r="E650" s="2"/>
    </row>
    <row r="651" ht="14.25" customHeight="1">
      <c r="B651" s="93"/>
      <c r="D651" s="2"/>
      <c r="E651" s="2"/>
    </row>
    <row r="652" ht="14.25" customHeight="1">
      <c r="B652" s="93"/>
      <c r="D652" s="2"/>
      <c r="E652" s="2"/>
    </row>
    <row r="653" ht="14.25" customHeight="1">
      <c r="B653" s="93"/>
      <c r="D653" s="2"/>
      <c r="E653" s="2"/>
    </row>
    <row r="654" ht="14.25" customHeight="1">
      <c r="B654" s="93"/>
      <c r="D654" s="2"/>
      <c r="E654" s="2"/>
    </row>
    <row r="655" ht="14.25" customHeight="1">
      <c r="B655" s="93"/>
      <c r="D655" s="2"/>
      <c r="E655" s="2"/>
    </row>
    <row r="656" ht="14.25" customHeight="1">
      <c r="B656" s="93"/>
      <c r="D656" s="2"/>
      <c r="E656" s="2"/>
    </row>
    <row r="657" ht="14.25" customHeight="1">
      <c r="B657" s="93"/>
      <c r="D657" s="2"/>
      <c r="E657" s="2"/>
    </row>
    <row r="658" ht="14.25" customHeight="1">
      <c r="B658" s="93"/>
      <c r="D658" s="2"/>
      <c r="E658" s="2"/>
    </row>
    <row r="659" ht="14.25" customHeight="1">
      <c r="B659" s="93"/>
      <c r="D659" s="2"/>
      <c r="E659" s="2"/>
    </row>
    <row r="660" ht="14.25" customHeight="1">
      <c r="B660" s="93"/>
      <c r="D660" s="2"/>
      <c r="E660" s="2"/>
    </row>
    <row r="661" ht="14.25" customHeight="1">
      <c r="B661" s="93"/>
      <c r="D661" s="2"/>
      <c r="E661" s="2"/>
    </row>
    <row r="662" ht="14.25" customHeight="1">
      <c r="B662" s="93"/>
      <c r="D662" s="2"/>
      <c r="E662" s="2"/>
    </row>
    <row r="663" ht="14.25" customHeight="1">
      <c r="B663" s="93"/>
      <c r="D663" s="2"/>
      <c r="E663" s="2"/>
    </row>
    <row r="664" ht="14.25" customHeight="1">
      <c r="B664" s="93"/>
      <c r="D664" s="2"/>
      <c r="E664" s="2"/>
    </row>
    <row r="665" ht="14.25" customHeight="1">
      <c r="B665" s="93"/>
      <c r="D665" s="2"/>
      <c r="E665" s="2"/>
    </row>
    <row r="666" ht="14.25" customHeight="1">
      <c r="B666" s="93"/>
      <c r="D666" s="2"/>
      <c r="E666" s="2"/>
    </row>
    <row r="667" ht="14.25" customHeight="1">
      <c r="B667" s="93"/>
      <c r="D667" s="2"/>
      <c r="E667" s="2"/>
    </row>
    <row r="668" ht="14.25" customHeight="1">
      <c r="B668" s="93"/>
      <c r="D668" s="2"/>
      <c r="E668" s="2"/>
    </row>
    <row r="669" ht="14.25" customHeight="1">
      <c r="B669" s="93"/>
      <c r="D669" s="2"/>
      <c r="E669" s="2"/>
    </row>
    <row r="670" ht="14.25" customHeight="1">
      <c r="B670" s="93"/>
      <c r="D670" s="2"/>
      <c r="E670" s="2"/>
    </row>
    <row r="671" ht="14.25" customHeight="1">
      <c r="B671" s="93"/>
      <c r="D671" s="2"/>
      <c r="E671" s="2"/>
    </row>
    <row r="672" ht="14.25" customHeight="1">
      <c r="B672" s="93"/>
      <c r="D672" s="2"/>
      <c r="E672" s="2"/>
    </row>
    <row r="673" ht="14.25" customHeight="1">
      <c r="B673" s="93"/>
      <c r="D673" s="2"/>
      <c r="E673" s="2"/>
    </row>
    <row r="674" ht="14.25" customHeight="1">
      <c r="B674" s="93"/>
      <c r="D674" s="2"/>
      <c r="E674" s="2"/>
    </row>
    <row r="675" ht="14.25" customHeight="1">
      <c r="B675" s="93"/>
      <c r="D675" s="2"/>
      <c r="E675" s="2"/>
    </row>
    <row r="676" ht="14.25" customHeight="1">
      <c r="B676" s="93"/>
      <c r="D676" s="2"/>
      <c r="E676" s="2"/>
    </row>
    <row r="677" ht="14.25" customHeight="1">
      <c r="B677" s="93"/>
      <c r="D677" s="2"/>
      <c r="E677" s="2"/>
    </row>
    <row r="678" ht="14.25" customHeight="1">
      <c r="B678" s="93"/>
      <c r="D678" s="2"/>
      <c r="E678" s="2"/>
    </row>
    <row r="679" ht="14.25" customHeight="1">
      <c r="B679" s="93"/>
      <c r="D679" s="2"/>
      <c r="E679" s="2"/>
    </row>
    <row r="680" ht="14.25" customHeight="1">
      <c r="B680" s="93"/>
      <c r="D680" s="2"/>
      <c r="E680" s="2"/>
    </row>
    <row r="681" ht="14.25" customHeight="1">
      <c r="B681" s="93"/>
      <c r="D681" s="2"/>
      <c r="E681" s="2"/>
    </row>
    <row r="682" ht="14.25" customHeight="1">
      <c r="B682" s="93"/>
      <c r="D682" s="2"/>
      <c r="E682" s="2"/>
    </row>
    <row r="683" ht="14.25" customHeight="1">
      <c r="B683" s="93"/>
      <c r="D683" s="2"/>
      <c r="E683" s="2"/>
    </row>
    <row r="684" ht="14.25" customHeight="1">
      <c r="B684" s="93"/>
      <c r="D684" s="2"/>
      <c r="E684" s="2"/>
    </row>
    <row r="685" ht="14.25" customHeight="1">
      <c r="B685" s="93"/>
      <c r="D685" s="2"/>
      <c r="E685" s="2"/>
    </row>
    <row r="686" ht="14.25" customHeight="1">
      <c r="B686" s="93"/>
      <c r="D686" s="2"/>
      <c r="E686" s="2"/>
    </row>
    <row r="687" ht="14.25" customHeight="1">
      <c r="B687" s="93"/>
      <c r="D687" s="2"/>
      <c r="E687" s="2"/>
    </row>
    <row r="688" ht="14.25" customHeight="1">
      <c r="B688" s="93"/>
      <c r="D688" s="2"/>
      <c r="E688" s="2"/>
    </row>
    <row r="689" ht="14.25" customHeight="1">
      <c r="B689" s="93"/>
      <c r="D689" s="2"/>
      <c r="E689" s="2"/>
    </row>
    <row r="690" ht="14.25" customHeight="1">
      <c r="B690" s="93"/>
      <c r="D690" s="2"/>
      <c r="E690" s="2"/>
    </row>
    <row r="691" ht="14.25" customHeight="1">
      <c r="B691" s="93"/>
      <c r="D691" s="2"/>
      <c r="E691" s="2"/>
    </row>
    <row r="692" ht="14.25" customHeight="1">
      <c r="B692" s="93"/>
      <c r="D692" s="2"/>
      <c r="E692" s="2"/>
    </row>
    <row r="693" ht="14.25" customHeight="1">
      <c r="B693" s="93"/>
      <c r="D693" s="2"/>
      <c r="E693" s="2"/>
    </row>
    <row r="694" ht="14.25" customHeight="1">
      <c r="B694" s="93"/>
      <c r="D694" s="2"/>
      <c r="E694" s="2"/>
    </row>
    <row r="695" ht="14.25" customHeight="1">
      <c r="B695" s="93"/>
      <c r="D695" s="2"/>
      <c r="E695" s="2"/>
    </row>
    <row r="696" ht="14.25" customHeight="1">
      <c r="B696" s="93"/>
      <c r="D696" s="2"/>
      <c r="E696" s="2"/>
    </row>
    <row r="697" ht="14.25" customHeight="1">
      <c r="B697" s="93"/>
      <c r="D697" s="2"/>
      <c r="E697" s="2"/>
    </row>
    <row r="698" ht="14.25" customHeight="1">
      <c r="B698" s="93"/>
      <c r="D698" s="2"/>
      <c r="E698" s="2"/>
    </row>
    <row r="699" ht="14.25" customHeight="1">
      <c r="B699" s="93"/>
      <c r="D699" s="2"/>
      <c r="E699" s="2"/>
    </row>
    <row r="700" ht="14.25" customHeight="1">
      <c r="B700" s="93"/>
      <c r="D700" s="2"/>
      <c r="E700" s="2"/>
    </row>
    <row r="701" ht="14.25" customHeight="1">
      <c r="B701" s="93"/>
      <c r="D701" s="2"/>
      <c r="E701" s="2"/>
    </row>
    <row r="702" ht="14.25" customHeight="1">
      <c r="B702" s="93"/>
      <c r="D702" s="2"/>
      <c r="E702" s="2"/>
    </row>
    <row r="703" ht="14.25" customHeight="1">
      <c r="B703" s="93"/>
      <c r="D703" s="2"/>
      <c r="E703" s="2"/>
    </row>
    <row r="704" ht="14.25" customHeight="1">
      <c r="B704" s="93"/>
      <c r="D704" s="2"/>
      <c r="E704" s="2"/>
    </row>
    <row r="705" ht="14.25" customHeight="1">
      <c r="B705" s="93"/>
      <c r="D705" s="2"/>
      <c r="E705" s="2"/>
    </row>
    <row r="706" ht="14.25" customHeight="1">
      <c r="B706" s="93"/>
      <c r="D706" s="2"/>
      <c r="E706" s="2"/>
    </row>
    <row r="707" ht="14.25" customHeight="1">
      <c r="B707" s="93"/>
      <c r="D707" s="2"/>
      <c r="E707" s="2"/>
    </row>
    <row r="708" ht="14.25" customHeight="1">
      <c r="B708" s="93"/>
      <c r="D708" s="2"/>
      <c r="E708" s="2"/>
    </row>
    <row r="709" ht="14.25" customHeight="1">
      <c r="B709" s="93"/>
      <c r="D709" s="2"/>
      <c r="E709" s="2"/>
    </row>
    <row r="710" ht="14.25" customHeight="1">
      <c r="B710" s="93"/>
      <c r="D710" s="2"/>
      <c r="E710" s="2"/>
    </row>
    <row r="711" ht="14.25" customHeight="1">
      <c r="B711" s="93"/>
      <c r="D711" s="2"/>
      <c r="E711" s="2"/>
    </row>
    <row r="712" ht="14.25" customHeight="1">
      <c r="B712" s="93"/>
      <c r="D712" s="2"/>
      <c r="E712" s="2"/>
    </row>
    <row r="713" ht="14.25" customHeight="1">
      <c r="B713" s="93"/>
      <c r="D713" s="2"/>
      <c r="E713" s="2"/>
    </row>
    <row r="714" ht="14.25" customHeight="1">
      <c r="B714" s="93"/>
      <c r="D714" s="2"/>
      <c r="E714" s="2"/>
    </row>
    <row r="715" ht="14.25" customHeight="1">
      <c r="B715" s="93"/>
      <c r="D715" s="2"/>
      <c r="E715" s="2"/>
    </row>
    <row r="716" ht="14.25" customHeight="1">
      <c r="B716" s="93"/>
      <c r="D716" s="2"/>
      <c r="E716" s="2"/>
    </row>
    <row r="717" ht="14.25" customHeight="1">
      <c r="B717" s="93"/>
      <c r="D717" s="2"/>
      <c r="E717" s="2"/>
    </row>
    <row r="718" ht="14.25" customHeight="1">
      <c r="B718" s="93"/>
      <c r="D718" s="2"/>
      <c r="E718" s="2"/>
    </row>
    <row r="719" ht="14.25" customHeight="1">
      <c r="B719" s="93"/>
      <c r="D719" s="2"/>
      <c r="E719" s="2"/>
    </row>
    <row r="720" ht="14.25" customHeight="1">
      <c r="B720" s="93"/>
      <c r="D720" s="2"/>
      <c r="E720" s="2"/>
    </row>
    <row r="721" ht="14.25" customHeight="1">
      <c r="B721" s="93"/>
      <c r="D721" s="2"/>
      <c r="E721" s="2"/>
    </row>
    <row r="722" ht="14.25" customHeight="1">
      <c r="B722" s="93"/>
      <c r="D722" s="2"/>
      <c r="E722" s="2"/>
    </row>
    <row r="723" ht="14.25" customHeight="1">
      <c r="B723" s="93"/>
      <c r="D723" s="2"/>
      <c r="E723" s="2"/>
    </row>
    <row r="724" ht="14.25" customHeight="1">
      <c r="B724" s="93"/>
      <c r="D724" s="2"/>
      <c r="E724" s="2"/>
    </row>
    <row r="725" ht="14.25" customHeight="1">
      <c r="B725" s="93"/>
      <c r="D725" s="2"/>
      <c r="E725" s="2"/>
    </row>
    <row r="726" ht="14.25" customHeight="1">
      <c r="B726" s="93"/>
      <c r="D726" s="2"/>
      <c r="E726" s="2"/>
    </row>
    <row r="727" ht="14.25" customHeight="1">
      <c r="B727" s="93"/>
      <c r="D727" s="2"/>
      <c r="E727" s="2"/>
    </row>
    <row r="728" ht="14.25" customHeight="1">
      <c r="B728" s="93"/>
      <c r="D728" s="2"/>
      <c r="E728" s="2"/>
    </row>
    <row r="729" ht="14.25" customHeight="1">
      <c r="B729" s="93"/>
      <c r="D729" s="2"/>
      <c r="E729" s="2"/>
    </row>
    <row r="730" ht="14.25" customHeight="1">
      <c r="B730" s="93"/>
      <c r="D730" s="2"/>
      <c r="E730" s="2"/>
    </row>
    <row r="731" ht="14.25" customHeight="1">
      <c r="B731" s="93"/>
      <c r="D731" s="2"/>
      <c r="E731" s="2"/>
    </row>
    <row r="732" ht="14.25" customHeight="1">
      <c r="B732" s="93"/>
      <c r="D732" s="2"/>
      <c r="E732" s="2"/>
    </row>
    <row r="733" ht="14.25" customHeight="1">
      <c r="B733" s="93"/>
      <c r="D733" s="2"/>
      <c r="E733" s="2"/>
    </row>
    <row r="734" ht="14.25" customHeight="1">
      <c r="B734" s="93"/>
      <c r="D734" s="2"/>
      <c r="E734" s="2"/>
    </row>
    <row r="735" ht="14.25" customHeight="1">
      <c r="B735" s="93"/>
      <c r="D735" s="2"/>
      <c r="E735" s="2"/>
    </row>
    <row r="736" ht="14.25" customHeight="1">
      <c r="B736" s="93"/>
      <c r="D736" s="2"/>
      <c r="E736" s="2"/>
    </row>
    <row r="737" ht="14.25" customHeight="1">
      <c r="B737" s="93"/>
      <c r="D737" s="2"/>
      <c r="E737" s="2"/>
    </row>
    <row r="738" ht="14.25" customHeight="1">
      <c r="B738" s="93"/>
      <c r="D738" s="2"/>
      <c r="E738" s="2"/>
    </row>
    <row r="739" ht="14.25" customHeight="1">
      <c r="B739" s="93"/>
      <c r="D739" s="2"/>
      <c r="E739" s="2"/>
    </row>
    <row r="740" ht="14.25" customHeight="1">
      <c r="B740" s="93"/>
      <c r="D740" s="2"/>
      <c r="E740" s="2"/>
    </row>
    <row r="741" ht="14.25" customHeight="1">
      <c r="B741" s="93"/>
      <c r="D741" s="2"/>
      <c r="E741" s="2"/>
    </row>
    <row r="742" ht="14.25" customHeight="1">
      <c r="B742" s="93"/>
      <c r="D742" s="2"/>
      <c r="E742" s="2"/>
    </row>
    <row r="743" ht="14.25" customHeight="1">
      <c r="B743" s="93"/>
      <c r="D743" s="2"/>
      <c r="E743" s="2"/>
    </row>
    <row r="744" ht="14.25" customHeight="1">
      <c r="B744" s="93"/>
      <c r="D744" s="2"/>
      <c r="E744" s="2"/>
    </row>
    <row r="745" ht="14.25" customHeight="1">
      <c r="B745" s="93"/>
      <c r="D745" s="2"/>
      <c r="E745" s="2"/>
    </row>
    <row r="746" ht="14.25" customHeight="1">
      <c r="B746" s="93"/>
      <c r="D746" s="2"/>
      <c r="E746" s="2"/>
    </row>
    <row r="747" ht="14.25" customHeight="1">
      <c r="B747" s="93"/>
      <c r="D747" s="2"/>
      <c r="E747" s="2"/>
    </row>
    <row r="748" ht="14.25" customHeight="1">
      <c r="B748" s="93"/>
      <c r="D748" s="2"/>
      <c r="E748" s="2"/>
    </row>
    <row r="749" ht="14.25" customHeight="1">
      <c r="B749" s="93"/>
      <c r="D749" s="2"/>
      <c r="E749" s="2"/>
    </row>
    <row r="750" ht="14.25" customHeight="1">
      <c r="B750" s="93"/>
      <c r="D750" s="2"/>
      <c r="E750" s="2"/>
    </row>
    <row r="751" ht="14.25" customHeight="1">
      <c r="B751" s="93"/>
      <c r="D751" s="2"/>
      <c r="E751" s="2"/>
    </row>
    <row r="752" ht="14.25" customHeight="1">
      <c r="B752" s="93"/>
      <c r="D752" s="2"/>
      <c r="E752" s="2"/>
    </row>
    <row r="753" ht="14.25" customHeight="1">
      <c r="B753" s="93"/>
      <c r="D753" s="2"/>
      <c r="E753" s="2"/>
    </row>
    <row r="754" ht="14.25" customHeight="1">
      <c r="B754" s="93"/>
      <c r="D754" s="2"/>
      <c r="E754" s="2"/>
    </row>
    <row r="755" ht="14.25" customHeight="1">
      <c r="B755" s="93"/>
      <c r="D755" s="2"/>
      <c r="E755" s="2"/>
    </row>
    <row r="756" ht="14.25" customHeight="1">
      <c r="B756" s="93"/>
      <c r="D756" s="2"/>
      <c r="E756" s="2"/>
    </row>
    <row r="757" ht="14.25" customHeight="1">
      <c r="B757" s="93"/>
      <c r="D757" s="2"/>
      <c r="E757" s="2"/>
    </row>
    <row r="758" ht="14.25" customHeight="1">
      <c r="B758" s="93"/>
      <c r="D758" s="2"/>
      <c r="E758" s="2"/>
    </row>
    <row r="759" ht="14.25" customHeight="1">
      <c r="B759" s="93"/>
      <c r="D759" s="2"/>
      <c r="E759" s="2"/>
    </row>
    <row r="760" ht="14.25" customHeight="1">
      <c r="B760" s="93"/>
      <c r="D760" s="2"/>
      <c r="E760" s="2"/>
    </row>
    <row r="761" ht="14.25" customHeight="1">
      <c r="B761" s="93"/>
      <c r="D761" s="2"/>
      <c r="E761" s="2"/>
    </row>
    <row r="762" ht="14.25" customHeight="1">
      <c r="B762" s="93"/>
      <c r="D762" s="2"/>
      <c r="E762" s="2"/>
    </row>
    <row r="763" ht="14.25" customHeight="1">
      <c r="B763" s="93"/>
      <c r="D763" s="2"/>
      <c r="E763" s="2"/>
    </row>
    <row r="764" ht="14.25" customHeight="1">
      <c r="B764" s="93"/>
      <c r="D764" s="2"/>
      <c r="E764" s="2"/>
    </row>
    <row r="765" ht="14.25" customHeight="1">
      <c r="B765" s="93"/>
      <c r="D765" s="2"/>
      <c r="E765" s="2"/>
    </row>
    <row r="766" ht="14.25" customHeight="1">
      <c r="B766" s="93"/>
      <c r="D766" s="2"/>
      <c r="E766" s="2"/>
    </row>
    <row r="767" ht="14.25" customHeight="1">
      <c r="B767" s="93"/>
      <c r="D767" s="2"/>
      <c r="E767" s="2"/>
    </row>
    <row r="768" ht="14.25" customHeight="1">
      <c r="B768" s="93"/>
      <c r="D768" s="2"/>
      <c r="E768" s="2"/>
    </row>
    <row r="769" ht="14.25" customHeight="1">
      <c r="B769" s="93"/>
      <c r="D769" s="2"/>
      <c r="E769" s="2"/>
    </row>
    <row r="770" ht="14.25" customHeight="1">
      <c r="B770" s="93"/>
      <c r="D770" s="2"/>
      <c r="E770" s="2"/>
    </row>
    <row r="771" ht="14.25" customHeight="1">
      <c r="B771" s="93"/>
      <c r="D771" s="2"/>
      <c r="E771" s="2"/>
    </row>
    <row r="772" ht="14.25" customHeight="1">
      <c r="B772" s="93"/>
      <c r="D772" s="2"/>
      <c r="E772" s="2"/>
    </row>
    <row r="773" ht="14.25" customHeight="1">
      <c r="B773" s="93"/>
      <c r="D773" s="2"/>
      <c r="E773" s="2"/>
    </row>
    <row r="774" ht="14.25" customHeight="1">
      <c r="B774" s="93"/>
      <c r="D774" s="2"/>
      <c r="E774" s="2"/>
    </row>
    <row r="775" ht="14.25" customHeight="1">
      <c r="B775" s="93"/>
      <c r="D775" s="2"/>
      <c r="E775" s="2"/>
    </row>
    <row r="776" ht="14.25" customHeight="1">
      <c r="B776" s="93"/>
      <c r="D776" s="2"/>
      <c r="E776" s="2"/>
    </row>
    <row r="777" ht="14.25" customHeight="1">
      <c r="B777" s="93"/>
      <c r="D777" s="2"/>
      <c r="E777" s="2"/>
    </row>
    <row r="778" ht="14.25" customHeight="1">
      <c r="B778" s="93"/>
      <c r="D778" s="2"/>
      <c r="E778" s="2"/>
    </row>
    <row r="779" ht="14.25" customHeight="1">
      <c r="B779" s="93"/>
      <c r="D779" s="2"/>
      <c r="E779" s="2"/>
    </row>
    <row r="780" ht="14.25" customHeight="1">
      <c r="B780" s="93"/>
      <c r="D780" s="2"/>
      <c r="E780" s="2"/>
    </row>
    <row r="781" ht="14.25" customHeight="1">
      <c r="B781" s="93"/>
      <c r="D781" s="2"/>
      <c r="E781" s="2"/>
    </row>
    <row r="782" ht="14.25" customHeight="1">
      <c r="B782" s="93"/>
      <c r="D782" s="2"/>
      <c r="E782" s="2"/>
    </row>
    <row r="783" ht="14.25" customHeight="1">
      <c r="B783" s="93"/>
      <c r="D783" s="2"/>
      <c r="E783" s="2"/>
    </row>
    <row r="784" ht="14.25" customHeight="1">
      <c r="B784" s="93"/>
      <c r="D784" s="2"/>
      <c r="E784" s="2"/>
    </row>
    <row r="785" ht="14.25" customHeight="1">
      <c r="B785" s="93"/>
      <c r="D785" s="2"/>
      <c r="E785" s="2"/>
    </row>
    <row r="786" ht="14.25" customHeight="1">
      <c r="B786" s="93"/>
      <c r="D786" s="2"/>
      <c r="E786" s="2"/>
    </row>
    <row r="787" ht="14.25" customHeight="1">
      <c r="B787" s="93"/>
      <c r="D787" s="2"/>
      <c r="E787" s="2"/>
    </row>
    <row r="788" ht="14.25" customHeight="1">
      <c r="B788" s="93"/>
      <c r="D788" s="2"/>
      <c r="E788" s="2"/>
    </row>
    <row r="789" ht="14.25" customHeight="1">
      <c r="B789" s="93"/>
      <c r="D789" s="2"/>
      <c r="E789" s="2"/>
    </row>
    <row r="790" ht="14.25" customHeight="1">
      <c r="B790" s="93"/>
      <c r="D790" s="2"/>
      <c r="E790" s="2"/>
    </row>
    <row r="791" ht="14.25" customHeight="1">
      <c r="B791" s="93"/>
      <c r="D791" s="2"/>
      <c r="E791" s="2"/>
    </row>
    <row r="792" ht="14.25" customHeight="1">
      <c r="B792" s="93"/>
      <c r="D792" s="2"/>
      <c r="E792" s="2"/>
    </row>
    <row r="793" ht="14.25" customHeight="1">
      <c r="B793" s="93"/>
      <c r="D793" s="2"/>
      <c r="E793" s="2"/>
    </row>
    <row r="794" ht="14.25" customHeight="1">
      <c r="B794" s="93"/>
      <c r="D794" s="2"/>
      <c r="E794" s="2"/>
    </row>
    <row r="795" ht="14.25" customHeight="1">
      <c r="B795" s="93"/>
      <c r="D795" s="2"/>
      <c r="E795" s="2"/>
    </row>
    <row r="796" ht="14.25" customHeight="1">
      <c r="B796" s="93"/>
      <c r="D796" s="2"/>
      <c r="E796" s="2"/>
    </row>
    <row r="797" ht="14.25" customHeight="1">
      <c r="B797" s="93"/>
      <c r="D797" s="2"/>
      <c r="E797" s="2"/>
    </row>
    <row r="798" ht="14.25" customHeight="1">
      <c r="B798" s="93"/>
      <c r="D798" s="2"/>
      <c r="E798" s="2"/>
    </row>
    <row r="799" ht="14.25" customHeight="1">
      <c r="B799" s="93"/>
      <c r="D799" s="2"/>
      <c r="E799" s="2"/>
    </row>
    <row r="800" ht="14.25" customHeight="1">
      <c r="B800" s="93"/>
      <c r="D800" s="2"/>
      <c r="E800" s="2"/>
    </row>
    <row r="801" ht="14.25" customHeight="1">
      <c r="B801" s="93"/>
      <c r="D801" s="2"/>
      <c r="E801" s="2"/>
    </row>
    <row r="802" ht="14.25" customHeight="1">
      <c r="B802" s="93"/>
      <c r="D802" s="2"/>
      <c r="E802" s="2"/>
    </row>
    <row r="803" ht="14.25" customHeight="1">
      <c r="B803" s="93"/>
      <c r="D803" s="2"/>
      <c r="E803" s="2"/>
    </row>
    <row r="804" ht="14.25" customHeight="1">
      <c r="B804" s="93"/>
      <c r="D804" s="2"/>
      <c r="E804" s="2"/>
    </row>
    <row r="805" ht="14.25" customHeight="1">
      <c r="B805" s="93"/>
      <c r="D805" s="2"/>
      <c r="E805" s="2"/>
    </row>
    <row r="806" ht="14.25" customHeight="1">
      <c r="B806" s="93"/>
      <c r="D806" s="2"/>
      <c r="E806" s="2"/>
    </row>
    <row r="807" ht="14.25" customHeight="1">
      <c r="B807" s="93"/>
      <c r="D807" s="2"/>
      <c r="E807" s="2"/>
    </row>
    <row r="808" ht="14.25" customHeight="1">
      <c r="B808" s="93"/>
      <c r="D808" s="2"/>
      <c r="E808" s="2"/>
    </row>
    <row r="809" ht="14.25" customHeight="1">
      <c r="B809" s="93"/>
      <c r="D809" s="2"/>
      <c r="E809" s="2"/>
    </row>
    <row r="810" ht="14.25" customHeight="1">
      <c r="B810" s="93"/>
      <c r="D810" s="2"/>
      <c r="E810" s="2"/>
    </row>
    <row r="811" ht="14.25" customHeight="1">
      <c r="B811" s="93"/>
      <c r="D811" s="2"/>
      <c r="E811" s="2"/>
    </row>
    <row r="812" ht="14.25" customHeight="1">
      <c r="B812" s="93"/>
      <c r="D812" s="2"/>
      <c r="E812" s="2"/>
    </row>
    <row r="813" ht="14.25" customHeight="1">
      <c r="B813" s="93"/>
      <c r="D813" s="2"/>
      <c r="E813" s="2"/>
    </row>
    <row r="814" ht="14.25" customHeight="1">
      <c r="B814" s="93"/>
      <c r="D814" s="2"/>
      <c r="E814" s="2"/>
    </row>
    <row r="815" ht="14.25" customHeight="1">
      <c r="B815" s="93"/>
      <c r="D815" s="2"/>
      <c r="E815" s="2"/>
    </row>
    <row r="816" ht="14.25" customHeight="1">
      <c r="B816" s="93"/>
      <c r="D816" s="2"/>
      <c r="E816" s="2"/>
    </row>
    <row r="817" ht="14.25" customHeight="1">
      <c r="B817" s="93"/>
      <c r="D817" s="2"/>
      <c r="E817" s="2"/>
    </row>
    <row r="818" ht="14.25" customHeight="1">
      <c r="B818" s="93"/>
      <c r="D818" s="2"/>
      <c r="E818" s="2"/>
    </row>
    <row r="819" ht="14.25" customHeight="1">
      <c r="B819" s="93"/>
      <c r="D819" s="2"/>
      <c r="E819" s="2"/>
    </row>
    <row r="820" ht="14.25" customHeight="1">
      <c r="B820" s="93"/>
      <c r="D820" s="2"/>
      <c r="E820" s="2"/>
    </row>
    <row r="821" ht="14.25" customHeight="1">
      <c r="B821" s="93"/>
      <c r="D821" s="2"/>
      <c r="E821" s="2"/>
    </row>
    <row r="822" ht="14.25" customHeight="1">
      <c r="B822" s="93"/>
      <c r="D822" s="2"/>
      <c r="E822" s="2"/>
    </row>
    <row r="823" ht="14.25" customHeight="1">
      <c r="B823" s="93"/>
      <c r="D823" s="2"/>
      <c r="E823" s="2"/>
    </row>
    <row r="824" ht="14.25" customHeight="1">
      <c r="B824" s="93"/>
      <c r="D824" s="2"/>
      <c r="E824" s="2"/>
    </row>
    <row r="825" ht="14.25" customHeight="1">
      <c r="B825" s="93"/>
      <c r="D825" s="2"/>
      <c r="E825" s="2"/>
    </row>
    <row r="826" ht="14.25" customHeight="1">
      <c r="B826" s="93"/>
      <c r="D826" s="2"/>
      <c r="E826" s="2"/>
    </row>
    <row r="827" ht="14.25" customHeight="1">
      <c r="B827" s="93"/>
      <c r="D827" s="2"/>
      <c r="E827" s="2"/>
    </row>
    <row r="828" ht="14.25" customHeight="1">
      <c r="B828" s="93"/>
      <c r="D828" s="2"/>
      <c r="E828" s="2"/>
    </row>
    <row r="829" ht="14.25" customHeight="1">
      <c r="B829" s="93"/>
      <c r="D829" s="2"/>
      <c r="E829" s="2"/>
    </row>
    <row r="830" ht="14.25" customHeight="1">
      <c r="B830" s="93"/>
      <c r="D830" s="2"/>
      <c r="E830" s="2"/>
    </row>
    <row r="831" ht="14.25" customHeight="1">
      <c r="B831" s="93"/>
      <c r="D831" s="2"/>
      <c r="E831" s="2"/>
    </row>
    <row r="832" ht="14.25" customHeight="1">
      <c r="B832" s="93"/>
      <c r="D832" s="2"/>
      <c r="E832" s="2"/>
    </row>
    <row r="833" ht="14.25" customHeight="1">
      <c r="B833" s="93"/>
      <c r="D833" s="2"/>
      <c r="E833" s="2"/>
    </row>
    <row r="834" ht="14.25" customHeight="1">
      <c r="B834" s="93"/>
      <c r="D834" s="2"/>
      <c r="E834" s="2"/>
    </row>
    <row r="835" ht="14.25" customHeight="1">
      <c r="B835" s="93"/>
      <c r="D835" s="2"/>
      <c r="E835" s="2"/>
    </row>
    <row r="836" ht="14.25" customHeight="1">
      <c r="B836" s="93"/>
      <c r="D836" s="2"/>
      <c r="E836" s="2"/>
    </row>
    <row r="837" ht="14.25" customHeight="1">
      <c r="B837" s="93"/>
      <c r="D837" s="2"/>
      <c r="E837" s="2"/>
    </row>
    <row r="838" ht="14.25" customHeight="1">
      <c r="B838" s="93"/>
      <c r="D838" s="2"/>
      <c r="E838" s="2"/>
    </row>
    <row r="839" ht="14.25" customHeight="1">
      <c r="B839" s="93"/>
      <c r="D839" s="2"/>
      <c r="E839" s="2"/>
    </row>
    <row r="840" ht="14.25" customHeight="1">
      <c r="B840" s="93"/>
      <c r="D840" s="2"/>
      <c r="E840" s="2"/>
    </row>
    <row r="841" ht="14.25" customHeight="1">
      <c r="B841" s="93"/>
      <c r="D841" s="2"/>
      <c r="E841" s="2"/>
    </row>
    <row r="842" ht="14.25" customHeight="1">
      <c r="B842" s="93"/>
      <c r="D842" s="2"/>
      <c r="E842" s="2"/>
    </row>
    <row r="843" ht="14.25" customHeight="1">
      <c r="B843" s="93"/>
      <c r="D843" s="2"/>
      <c r="E843" s="2"/>
    </row>
    <row r="844" ht="14.25" customHeight="1">
      <c r="B844" s="93"/>
      <c r="D844" s="2"/>
      <c r="E844" s="2"/>
    </row>
    <row r="845" ht="14.25" customHeight="1">
      <c r="B845" s="93"/>
      <c r="D845" s="2"/>
      <c r="E845" s="2"/>
    </row>
    <row r="846" ht="14.25" customHeight="1">
      <c r="B846" s="93"/>
      <c r="D846" s="2"/>
      <c r="E846" s="2"/>
    </row>
    <row r="847" ht="14.25" customHeight="1">
      <c r="B847" s="93"/>
      <c r="D847" s="2"/>
      <c r="E847" s="2"/>
    </row>
    <row r="848" ht="14.25" customHeight="1">
      <c r="B848" s="93"/>
      <c r="D848" s="2"/>
      <c r="E848" s="2"/>
    </row>
    <row r="849" ht="14.25" customHeight="1">
      <c r="B849" s="93"/>
      <c r="D849" s="2"/>
      <c r="E849" s="2"/>
    </row>
    <row r="850" ht="14.25" customHeight="1">
      <c r="B850" s="93"/>
      <c r="D850" s="2"/>
      <c r="E850" s="2"/>
    </row>
    <row r="851" ht="14.25" customHeight="1">
      <c r="B851" s="93"/>
      <c r="D851" s="2"/>
      <c r="E851" s="2"/>
    </row>
    <row r="852" ht="14.25" customHeight="1">
      <c r="B852" s="93"/>
      <c r="D852" s="2"/>
      <c r="E852" s="2"/>
    </row>
    <row r="853" ht="14.25" customHeight="1">
      <c r="B853" s="93"/>
      <c r="D853" s="2"/>
      <c r="E853" s="2"/>
    </row>
    <row r="854" ht="14.25" customHeight="1">
      <c r="B854" s="93"/>
      <c r="D854" s="2"/>
      <c r="E854" s="2"/>
    </row>
    <row r="855" ht="14.25" customHeight="1">
      <c r="B855" s="93"/>
      <c r="D855" s="2"/>
      <c r="E855" s="2"/>
    </row>
    <row r="856" ht="14.25" customHeight="1">
      <c r="B856" s="93"/>
      <c r="D856" s="2"/>
      <c r="E856" s="2"/>
    </row>
    <row r="857" ht="14.25" customHeight="1">
      <c r="B857" s="93"/>
      <c r="D857" s="2"/>
      <c r="E857" s="2"/>
    </row>
    <row r="858" ht="14.25" customHeight="1">
      <c r="B858" s="93"/>
      <c r="D858" s="2"/>
      <c r="E858" s="2"/>
    </row>
    <row r="859" ht="14.25" customHeight="1">
      <c r="B859" s="93"/>
      <c r="D859" s="2"/>
      <c r="E859" s="2"/>
    </row>
    <row r="860" ht="14.25" customHeight="1">
      <c r="B860" s="93"/>
      <c r="D860" s="2"/>
      <c r="E860" s="2"/>
    </row>
    <row r="861" ht="14.25" customHeight="1">
      <c r="B861" s="93"/>
      <c r="D861" s="2"/>
      <c r="E861" s="2"/>
    </row>
    <row r="862" ht="14.25" customHeight="1">
      <c r="B862" s="93"/>
      <c r="D862" s="2"/>
      <c r="E862" s="2"/>
    </row>
    <row r="863" ht="14.25" customHeight="1">
      <c r="B863" s="93"/>
      <c r="D863" s="2"/>
      <c r="E863" s="2"/>
    </row>
    <row r="864" ht="14.25" customHeight="1">
      <c r="B864" s="93"/>
      <c r="D864" s="2"/>
      <c r="E864" s="2"/>
    </row>
    <row r="865" ht="14.25" customHeight="1">
      <c r="B865" s="93"/>
      <c r="D865" s="2"/>
      <c r="E865" s="2"/>
    </row>
    <row r="866" ht="14.25" customHeight="1">
      <c r="B866" s="93"/>
      <c r="D866" s="2"/>
      <c r="E866" s="2"/>
    </row>
    <row r="867" ht="14.25" customHeight="1">
      <c r="B867" s="93"/>
      <c r="D867" s="2"/>
      <c r="E867" s="2"/>
    </row>
    <row r="868" ht="14.25" customHeight="1">
      <c r="B868" s="93"/>
      <c r="D868" s="2"/>
      <c r="E868" s="2"/>
    </row>
    <row r="869" ht="14.25" customHeight="1">
      <c r="B869" s="93"/>
      <c r="D869" s="2"/>
      <c r="E869" s="2"/>
    </row>
    <row r="870" ht="14.25" customHeight="1">
      <c r="B870" s="93"/>
      <c r="D870" s="2"/>
      <c r="E870" s="2"/>
    </row>
    <row r="871" ht="14.25" customHeight="1">
      <c r="B871" s="93"/>
      <c r="D871" s="2"/>
      <c r="E871" s="2"/>
    </row>
    <row r="872" ht="14.25" customHeight="1">
      <c r="B872" s="93"/>
      <c r="D872" s="2"/>
      <c r="E872" s="2"/>
    </row>
    <row r="873" ht="14.25" customHeight="1">
      <c r="B873" s="93"/>
      <c r="D873" s="2"/>
      <c r="E873" s="2"/>
    </row>
    <row r="874" ht="14.25" customHeight="1">
      <c r="B874" s="93"/>
      <c r="D874" s="2"/>
      <c r="E874" s="2"/>
    </row>
    <row r="875" ht="14.25" customHeight="1">
      <c r="B875" s="93"/>
      <c r="D875" s="2"/>
      <c r="E875" s="2"/>
    </row>
    <row r="876" ht="14.25" customHeight="1">
      <c r="B876" s="93"/>
      <c r="D876" s="2"/>
      <c r="E876" s="2"/>
    </row>
    <row r="877" ht="14.25" customHeight="1">
      <c r="B877" s="93"/>
      <c r="D877" s="2"/>
      <c r="E877" s="2"/>
    </row>
    <row r="878" ht="14.25" customHeight="1">
      <c r="B878" s="93"/>
      <c r="D878" s="2"/>
      <c r="E878" s="2"/>
    </row>
    <row r="879" ht="14.25" customHeight="1">
      <c r="B879" s="93"/>
      <c r="D879" s="2"/>
      <c r="E879" s="2"/>
    </row>
    <row r="880" ht="14.25" customHeight="1">
      <c r="B880" s="93"/>
      <c r="D880" s="2"/>
      <c r="E880" s="2"/>
    </row>
    <row r="881" ht="14.25" customHeight="1">
      <c r="B881" s="93"/>
      <c r="D881" s="2"/>
      <c r="E881" s="2"/>
    </row>
    <row r="882" ht="14.25" customHeight="1">
      <c r="B882" s="93"/>
      <c r="D882" s="2"/>
      <c r="E882" s="2"/>
    </row>
    <row r="883" ht="14.25" customHeight="1">
      <c r="B883" s="93"/>
      <c r="D883" s="2"/>
      <c r="E883" s="2"/>
    </row>
    <row r="884" ht="14.25" customHeight="1">
      <c r="B884" s="93"/>
      <c r="D884" s="2"/>
      <c r="E884" s="2"/>
    </row>
    <row r="885" ht="14.25" customHeight="1">
      <c r="B885" s="93"/>
      <c r="D885" s="2"/>
      <c r="E885" s="2"/>
    </row>
    <row r="886" ht="14.25" customHeight="1">
      <c r="B886" s="93"/>
      <c r="D886" s="2"/>
      <c r="E886" s="2"/>
    </row>
    <row r="887" ht="14.25" customHeight="1">
      <c r="B887" s="93"/>
      <c r="D887" s="2"/>
      <c r="E887" s="2"/>
    </row>
    <row r="888" ht="14.25" customHeight="1">
      <c r="B888" s="93"/>
      <c r="D888" s="2"/>
      <c r="E888" s="2"/>
    </row>
    <row r="889" ht="14.25" customHeight="1">
      <c r="B889" s="93"/>
      <c r="D889" s="2"/>
      <c r="E889" s="2"/>
    </row>
    <row r="890" ht="14.25" customHeight="1">
      <c r="B890" s="93"/>
      <c r="D890" s="2"/>
      <c r="E890" s="2"/>
    </row>
    <row r="891" ht="14.25" customHeight="1">
      <c r="B891" s="93"/>
      <c r="D891" s="2"/>
      <c r="E891" s="2"/>
    </row>
    <row r="892" ht="14.25" customHeight="1">
      <c r="B892" s="93"/>
      <c r="D892" s="2"/>
      <c r="E892" s="2"/>
    </row>
    <row r="893" ht="14.25" customHeight="1">
      <c r="B893" s="93"/>
      <c r="D893" s="2"/>
      <c r="E893" s="2"/>
    </row>
    <row r="894" ht="14.25" customHeight="1">
      <c r="B894" s="93"/>
      <c r="D894" s="2"/>
      <c r="E894" s="2"/>
    </row>
    <row r="895" ht="14.25" customHeight="1">
      <c r="B895" s="93"/>
      <c r="D895" s="2"/>
      <c r="E895" s="2"/>
    </row>
    <row r="896" ht="14.25" customHeight="1">
      <c r="B896" s="93"/>
      <c r="D896" s="2"/>
      <c r="E896" s="2"/>
    </row>
    <row r="897" ht="14.25" customHeight="1">
      <c r="B897" s="93"/>
      <c r="D897" s="2"/>
      <c r="E897" s="2"/>
    </row>
    <row r="898" ht="14.25" customHeight="1">
      <c r="B898" s="93"/>
      <c r="D898" s="2"/>
      <c r="E898" s="2"/>
    </row>
    <row r="899" ht="14.25" customHeight="1">
      <c r="B899" s="93"/>
      <c r="D899" s="2"/>
      <c r="E899" s="2"/>
    </row>
    <row r="900" ht="14.25" customHeight="1">
      <c r="B900" s="93"/>
      <c r="D900" s="2"/>
      <c r="E900" s="2"/>
    </row>
    <row r="901" ht="14.25" customHeight="1">
      <c r="B901" s="93"/>
      <c r="D901" s="2"/>
      <c r="E901" s="2"/>
    </row>
    <row r="902" ht="14.25" customHeight="1">
      <c r="B902" s="93"/>
      <c r="D902" s="2"/>
      <c r="E902" s="2"/>
    </row>
    <row r="903" ht="14.25" customHeight="1">
      <c r="B903" s="93"/>
      <c r="D903" s="2"/>
      <c r="E903" s="2"/>
    </row>
    <row r="904" ht="14.25" customHeight="1">
      <c r="B904" s="93"/>
      <c r="D904" s="2"/>
      <c r="E904" s="2"/>
    </row>
    <row r="905" ht="14.25" customHeight="1">
      <c r="B905" s="93"/>
      <c r="D905" s="2"/>
      <c r="E905" s="2"/>
    </row>
    <row r="906" ht="14.25" customHeight="1">
      <c r="B906" s="93"/>
      <c r="D906" s="2"/>
      <c r="E906" s="2"/>
    </row>
    <row r="907" ht="14.25" customHeight="1">
      <c r="B907" s="93"/>
      <c r="D907" s="2"/>
      <c r="E907" s="2"/>
    </row>
    <row r="908" ht="14.25" customHeight="1">
      <c r="B908" s="93"/>
      <c r="D908" s="2"/>
      <c r="E908" s="2"/>
    </row>
    <row r="909" ht="14.25" customHeight="1">
      <c r="B909" s="93"/>
      <c r="D909" s="2"/>
      <c r="E909" s="2"/>
    </row>
    <row r="910" ht="14.25" customHeight="1">
      <c r="B910" s="93"/>
      <c r="D910" s="2"/>
      <c r="E910" s="2"/>
    </row>
    <row r="911" ht="14.25" customHeight="1">
      <c r="B911" s="93"/>
      <c r="D911" s="2"/>
      <c r="E911" s="2"/>
    </row>
    <row r="912" ht="14.25" customHeight="1">
      <c r="B912" s="93"/>
      <c r="D912" s="2"/>
      <c r="E912" s="2"/>
    </row>
    <row r="913" ht="14.25" customHeight="1">
      <c r="B913" s="93"/>
      <c r="D913" s="2"/>
      <c r="E913" s="2"/>
    </row>
    <row r="914" ht="14.25" customHeight="1">
      <c r="B914" s="93"/>
      <c r="D914" s="2"/>
      <c r="E914" s="2"/>
    </row>
    <row r="915" ht="14.25" customHeight="1">
      <c r="B915" s="93"/>
      <c r="D915" s="2"/>
      <c r="E915" s="2"/>
    </row>
    <row r="916" ht="14.25" customHeight="1">
      <c r="B916" s="93"/>
      <c r="D916" s="2"/>
      <c r="E916" s="2"/>
    </row>
    <row r="917" ht="14.25" customHeight="1">
      <c r="B917" s="93"/>
      <c r="D917" s="2"/>
      <c r="E917" s="2"/>
    </row>
    <row r="918" ht="14.25" customHeight="1">
      <c r="B918" s="93"/>
      <c r="D918" s="2"/>
      <c r="E918" s="2"/>
    </row>
    <row r="919" ht="14.25" customHeight="1">
      <c r="B919" s="93"/>
      <c r="D919" s="2"/>
      <c r="E919" s="2"/>
    </row>
    <row r="920" ht="14.25" customHeight="1">
      <c r="B920" s="93"/>
      <c r="D920" s="2"/>
      <c r="E920" s="2"/>
    </row>
    <row r="921" ht="14.25" customHeight="1">
      <c r="B921" s="93"/>
      <c r="D921" s="2"/>
      <c r="E921" s="2"/>
    </row>
    <row r="922" ht="14.25" customHeight="1">
      <c r="B922" s="93"/>
      <c r="D922" s="2"/>
      <c r="E922" s="2"/>
    </row>
    <row r="923" ht="14.25" customHeight="1">
      <c r="B923" s="93"/>
      <c r="D923" s="2"/>
      <c r="E923" s="2"/>
    </row>
    <row r="924" ht="14.25" customHeight="1">
      <c r="B924" s="93"/>
      <c r="D924" s="2"/>
      <c r="E924" s="2"/>
    </row>
    <row r="925" ht="14.25" customHeight="1">
      <c r="B925" s="93"/>
      <c r="D925" s="2"/>
      <c r="E925" s="2"/>
    </row>
    <row r="926" ht="14.25" customHeight="1">
      <c r="B926" s="93"/>
      <c r="D926" s="2"/>
      <c r="E926" s="2"/>
    </row>
    <row r="927" ht="14.25" customHeight="1">
      <c r="B927" s="93"/>
      <c r="D927" s="2"/>
      <c r="E927" s="2"/>
    </row>
    <row r="928" ht="14.25" customHeight="1">
      <c r="B928" s="93"/>
      <c r="D928" s="2"/>
      <c r="E928" s="2"/>
    </row>
    <row r="929" ht="14.25" customHeight="1">
      <c r="B929" s="93"/>
      <c r="D929" s="2"/>
      <c r="E929" s="2"/>
    </row>
    <row r="930" ht="14.25" customHeight="1">
      <c r="B930" s="93"/>
      <c r="D930" s="2"/>
      <c r="E930" s="2"/>
    </row>
    <row r="931" ht="14.25" customHeight="1">
      <c r="B931" s="93"/>
      <c r="D931" s="2"/>
      <c r="E931" s="2"/>
    </row>
    <row r="932" ht="14.25" customHeight="1">
      <c r="B932" s="93"/>
      <c r="D932" s="2"/>
      <c r="E932" s="2"/>
    </row>
    <row r="933" ht="14.25" customHeight="1">
      <c r="B933" s="93"/>
      <c r="D933" s="2"/>
      <c r="E933" s="2"/>
    </row>
    <row r="934" ht="14.25" customHeight="1">
      <c r="B934" s="93"/>
      <c r="D934" s="2"/>
      <c r="E934" s="2"/>
    </row>
    <row r="935" ht="14.25" customHeight="1">
      <c r="B935" s="93"/>
      <c r="D935" s="2"/>
      <c r="E935" s="2"/>
    </row>
    <row r="936" ht="14.25" customHeight="1">
      <c r="B936" s="93"/>
      <c r="D936" s="2"/>
      <c r="E936" s="2"/>
    </row>
    <row r="937" ht="14.25" customHeight="1">
      <c r="B937" s="93"/>
      <c r="D937" s="2"/>
      <c r="E937" s="2"/>
    </row>
    <row r="938" ht="14.25" customHeight="1">
      <c r="B938" s="93"/>
      <c r="D938" s="2"/>
      <c r="E938" s="2"/>
    </row>
    <row r="939" ht="14.25" customHeight="1">
      <c r="B939" s="93"/>
      <c r="D939" s="2"/>
      <c r="E939" s="2"/>
    </row>
    <row r="940" ht="14.25" customHeight="1">
      <c r="B940" s="93"/>
      <c r="D940" s="2"/>
      <c r="E940" s="2"/>
    </row>
    <row r="941" ht="14.25" customHeight="1">
      <c r="B941" s="93"/>
      <c r="D941" s="2"/>
      <c r="E941" s="2"/>
    </row>
    <row r="942" ht="14.25" customHeight="1">
      <c r="B942" s="93"/>
      <c r="D942" s="2"/>
      <c r="E942" s="2"/>
    </row>
    <row r="943" ht="14.25" customHeight="1">
      <c r="B943" s="93"/>
      <c r="D943" s="2"/>
      <c r="E943" s="2"/>
    </row>
    <row r="944" ht="14.25" customHeight="1">
      <c r="B944" s="93"/>
      <c r="D944" s="2"/>
      <c r="E944" s="2"/>
    </row>
    <row r="945" ht="14.25" customHeight="1">
      <c r="B945" s="93"/>
      <c r="D945" s="2"/>
      <c r="E945" s="2"/>
    </row>
    <row r="946" ht="14.25" customHeight="1">
      <c r="B946" s="93"/>
      <c r="D946" s="2"/>
      <c r="E946" s="2"/>
    </row>
    <row r="947" ht="14.25" customHeight="1">
      <c r="B947" s="93"/>
      <c r="D947" s="2"/>
      <c r="E947" s="2"/>
    </row>
    <row r="948" ht="14.25" customHeight="1">
      <c r="B948" s="93"/>
      <c r="D948" s="2"/>
      <c r="E948" s="2"/>
    </row>
    <row r="949" ht="14.25" customHeight="1">
      <c r="B949" s="93"/>
      <c r="D949" s="2"/>
      <c r="E949" s="2"/>
    </row>
    <row r="950" ht="14.25" customHeight="1">
      <c r="B950" s="93"/>
      <c r="D950" s="2"/>
      <c r="E950" s="2"/>
    </row>
    <row r="951" ht="14.25" customHeight="1">
      <c r="B951" s="93"/>
      <c r="D951" s="2"/>
      <c r="E951" s="2"/>
    </row>
    <row r="952" ht="14.25" customHeight="1">
      <c r="B952" s="93"/>
      <c r="D952" s="2"/>
      <c r="E952" s="2"/>
    </row>
    <row r="953" ht="14.25" customHeight="1">
      <c r="B953" s="93"/>
      <c r="D953" s="2"/>
      <c r="E953" s="2"/>
    </row>
    <row r="954" ht="14.25" customHeight="1">
      <c r="B954" s="93"/>
      <c r="D954" s="2"/>
      <c r="E954" s="2"/>
    </row>
    <row r="955" ht="14.25" customHeight="1">
      <c r="B955" s="93"/>
      <c r="D955" s="2"/>
      <c r="E955" s="2"/>
    </row>
    <row r="956" ht="14.25" customHeight="1">
      <c r="B956" s="93"/>
      <c r="D956" s="2"/>
      <c r="E956" s="2"/>
    </row>
    <row r="957" ht="14.25" customHeight="1">
      <c r="B957" s="93"/>
      <c r="D957" s="2"/>
      <c r="E957" s="2"/>
    </row>
    <row r="958" ht="14.25" customHeight="1">
      <c r="B958" s="93"/>
      <c r="D958" s="2"/>
      <c r="E958" s="2"/>
    </row>
    <row r="959" ht="14.25" customHeight="1">
      <c r="B959" s="93"/>
      <c r="D959" s="2"/>
      <c r="E959" s="2"/>
    </row>
    <row r="960" ht="14.25" customHeight="1">
      <c r="B960" s="93"/>
      <c r="D960" s="2"/>
      <c r="E960" s="2"/>
    </row>
    <row r="961" ht="14.25" customHeight="1">
      <c r="B961" s="93"/>
      <c r="D961" s="2"/>
      <c r="E961" s="2"/>
    </row>
    <row r="962" ht="14.25" customHeight="1">
      <c r="B962" s="93"/>
      <c r="D962" s="2"/>
      <c r="E962" s="2"/>
    </row>
    <row r="963" ht="14.25" customHeight="1">
      <c r="B963" s="93"/>
      <c r="D963" s="2"/>
      <c r="E963" s="2"/>
    </row>
    <row r="964" ht="14.25" customHeight="1">
      <c r="B964" s="93"/>
      <c r="D964" s="2"/>
      <c r="E964" s="2"/>
    </row>
    <row r="965" ht="14.25" customHeight="1">
      <c r="B965" s="93"/>
      <c r="D965" s="2"/>
      <c r="E965" s="2"/>
    </row>
    <row r="966" ht="14.25" customHeight="1">
      <c r="B966" s="93"/>
      <c r="D966" s="2"/>
      <c r="E966" s="2"/>
    </row>
    <row r="967" ht="14.25" customHeight="1">
      <c r="B967" s="93"/>
      <c r="D967" s="2"/>
      <c r="E967" s="2"/>
    </row>
    <row r="968" ht="14.25" customHeight="1">
      <c r="B968" s="93"/>
      <c r="D968" s="2"/>
      <c r="E968" s="2"/>
    </row>
    <row r="969" ht="14.25" customHeight="1">
      <c r="B969" s="93"/>
      <c r="D969" s="2"/>
      <c r="E969" s="2"/>
    </row>
    <row r="970" ht="14.25" customHeight="1">
      <c r="B970" s="93"/>
      <c r="D970" s="2"/>
      <c r="E970" s="2"/>
    </row>
    <row r="971" ht="14.25" customHeight="1">
      <c r="B971" s="93"/>
      <c r="D971" s="2"/>
      <c r="E971" s="2"/>
    </row>
    <row r="972" ht="14.25" customHeight="1">
      <c r="B972" s="93"/>
      <c r="D972" s="2"/>
      <c r="E972" s="2"/>
    </row>
    <row r="973" ht="14.25" customHeight="1">
      <c r="B973" s="93"/>
      <c r="D973" s="2"/>
      <c r="E973" s="2"/>
    </row>
    <row r="974" ht="14.25" customHeight="1">
      <c r="B974" s="93"/>
      <c r="D974" s="2"/>
      <c r="E974" s="2"/>
    </row>
    <row r="975" ht="14.25" customHeight="1">
      <c r="B975" s="93"/>
      <c r="D975" s="2"/>
      <c r="E975" s="2"/>
    </row>
    <row r="976" ht="14.25" customHeight="1">
      <c r="B976" s="93"/>
      <c r="D976" s="2"/>
      <c r="E976" s="2"/>
    </row>
    <row r="977" ht="14.25" customHeight="1">
      <c r="B977" s="93"/>
      <c r="D977" s="2"/>
      <c r="E977" s="2"/>
    </row>
    <row r="978" ht="14.25" customHeight="1">
      <c r="B978" s="93"/>
      <c r="D978" s="2"/>
      <c r="E978" s="2"/>
    </row>
    <row r="979" ht="14.25" customHeight="1">
      <c r="B979" s="93"/>
      <c r="D979" s="2"/>
      <c r="E979" s="2"/>
    </row>
    <row r="980" ht="14.25" customHeight="1">
      <c r="B980" s="93"/>
      <c r="D980" s="2"/>
      <c r="E980" s="2"/>
    </row>
    <row r="981" ht="14.25" customHeight="1">
      <c r="B981" s="93"/>
      <c r="D981" s="2"/>
      <c r="E981" s="2"/>
    </row>
    <row r="982" ht="14.25" customHeight="1">
      <c r="B982" s="93"/>
      <c r="D982" s="2"/>
      <c r="E982" s="2"/>
    </row>
    <row r="983" ht="14.25" customHeight="1">
      <c r="B983" s="93"/>
      <c r="D983" s="2"/>
      <c r="E983" s="2"/>
    </row>
    <row r="984" ht="14.25" customHeight="1">
      <c r="B984" s="93"/>
      <c r="D984" s="2"/>
      <c r="E984" s="2"/>
    </row>
    <row r="985" ht="14.25" customHeight="1">
      <c r="B985" s="93"/>
      <c r="D985" s="2"/>
      <c r="E985" s="2"/>
    </row>
    <row r="986" ht="14.25" customHeight="1">
      <c r="B986" s="93"/>
      <c r="D986" s="2"/>
      <c r="E986" s="2"/>
    </row>
    <row r="987" ht="14.25" customHeight="1">
      <c r="B987" s="93"/>
      <c r="D987" s="2"/>
      <c r="E987" s="2"/>
    </row>
    <row r="988" ht="14.25" customHeight="1">
      <c r="B988" s="93"/>
      <c r="D988" s="2"/>
      <c r="E988" s="2"/>
    </row>
    <row r="989" ht="14.25" customHeight="1">
      <c r="B989" s="93"/>
      <c r="D989" s="2"/>
      <c r="E989" s="2"/>
    </row>
    <row r="990" ht="14.25" customHeight="1">
      <c r="B990" s="93"/>
      <c r="D990" s="2"/>
      <c r="E990" s="2"/>
    </row>
    <row r="991" ht="14.25" customHeight="1">
      <c r="B991" s="93"/>
      <c r="D991" s="2"/>
      <c r="E991" s="2"/>
    </row>
    <row r="992" ht="14.25" customHeight="1">
      <c r="B992" s="93"/>
      <c r="D992" s="2"/>
      <c r="E992" s="2"/>
    </row>
    <row r="993" ht="14.25" customHeight="1">
      <c r="B993" s="93"/>
      <c r="D993" s="2"/>
      <c r="E993" s="2"/>
    </row>
    <row r="994" ht="14.25" customHeight="1">
      <c r="B994" s="93"/>
      <c r="D994" s="2"/>
      <c r="E994" s="2"/>
    </row>
    <row r="995" ht="14.25" customHeight="1">
      <c r="B995" s="93"/>
      <c r="D995" s="2"/>
      <c r="E995" s="2"/>
    </row>
    <row r="996" ht="14.25" customHeight="1">
      <c r="B996" s="93"/>
      <c r="D996" s="2"/>
      <c r="E996" s="2"/>
    </row>
    <row r="997" ht="14.25" customHeight="1">
      <c r="B997" s="93"/>
      <c r="D997" s="2"/>
      <c r="E997" s="2"/>
    </row>
    <row r="998" ht="14.25" customHeight="1">
      <c r="B998" s="93"/>
      <c r="D998" s="2"/>
      <c r="E998" s="2"/>
    </row>
    <row r="999" ht="14.25" customHeight="1">
      <c r="B999" s="93"/>
      <c r="D999" s="2"/>
      <c r="E999" s="2"/>
    </row>
    <row r="1000" ht="14.25" customHeight="1">
      <c r="B1000" s="93"/>
      <c r="D1000" s="2"/>
      <c r="E1000" s="2"/>
    </row>
    <row r="1001" ht="14.25" customHeight="1">
      <c r="B1001" s="93"/>
      <c r="D1001" s="2"/>
      <c r="E1001" s="2"/>
    </row>
    <row r="1002" ht="14.25" customHeight="1">
      <c r="B1002" s="93"/>
      <c r="D1002" s="2"/>
      <c r="E1002" s="2"/>
    </row>
    <row r="1003" ht="14.25" customHeight="1">
      <c r="B1003" s="93"/>
      <c r="D1003" s="2"/>
      <c r="E1003" s="2"/>
    </row>
    <row r="1004" ht="14.25" customHeight="1">
      <c r="B1004" s="93"/>
      <c r="D1004" s="2"/>
      <c r="E1004" s="2"/>
    </row>
    <row r="1005" ht="14.25" customHeight="1">
      <c r="B1005" s="93"/>
      <c r="D1005" s="2"/>
      <c r="E1005" s="2"/>
    </row>
    <row r="1006" ht="14.25" customHeight="1">
      <c r="B1006" s="93"/>
      <c r="D1006" s="2"/>
      <c r="E1006" s="2"/>
    </row>
    <row r="1007" ht="14.25" customHeight="1">
      <c r="B1007" s="93"/>
      <c r="D1007" s="2"/>
      <c r="E1007" s="2"/>
    </row>
    <row r="1008" ht="14.25" customHeight="1">
      <c r="B1008" s="93"/>
      <c r="D1008" s="2"/>
      <c r="E1008" s="2"/>
    </row>
    <row r="1009" ht="14.25" customHeight="1">
      <c r="B1009" s="93"/>
      <c r="D1009" s="2"/>
      <c r="E1009" s="2"/>
    </row>
    <row r="1010" ht="14.25" customHeight="1">
      <c r="B1010" s="93"/>
      <c r="D1010" s="2"/>
      <c r="E1010" s="2"/>
    </row>
    <row r="1011" ht="14.25" customHeight="1">
      <c r="B1011" s="93"/>
      <c r="D1011" s="2"/>
      <c r="E1011" s="2"/>
    </row>
    <row r="1012" ht="14.25" customHeight="1">
      <c r="B1012" s="93"/>
      <c r="D1012" s="2"/>
      <c r="E1012" s="2"/>
    </row>
    <row r="1013" ht="14.25" customHeight="1">
      <c r="B1013" s="93"/>
      <c r="D1013" s="2"/>
      <c r="E1013" s="2"/>
    </row>
    <row r="1014" ht="14.25" customHeight="1">
      <c r="B1014" s="93"/>
      <c r="D1014" s="2"/>
      <c r="E1014" s="2"/>
    </row>
    <row r="1015" ht="14.25" customHeight="1">
      <c r="B1015" s="93"/>
      <c r="D1015" s="2"/>
      <c r="E1015" s="2"/>
    </row>
    <row r="1016" ht="14.25" customHeight="1">
      <c r="B1016" s="93"/>
      <c r="D1016" s="2"/>
      <c r="E1016" s="2"/>
    </row>
    <row r="1017" ht="14.25" customHeight="1">
      <c r="B1017" s="93"/>
      <c r="D1017" s="2"/>
      <c r="E1017" s="2"/>
    </row>
    <row r="1018" ht="14.25" customHeight="1">
      <c r="B1018" s="93"/>
      <c r="D1018" s="2"/>
      <c r="E1018" s="2"/>
    </row>
    <row r="1019" ht="14.25" customHeight="1">
      <c r="B1019" s="93"/>
      <c r="D1019" s="2"/>
      <c r="E1019" s="2"/>
    </row>
    <row r="1020" ht="14.25" customHeight="1">
      <c r="B1020" s="93"/>
      <c r="D1020" s="2"/>
      <c r="E1020" s="2"/>
    </row>
    <row r="1021" ht="14.25" customHeight="1">
      <c r="B1021" s="93"/>
      <c r="D1021" s="2"/>
      <c r="E1021" s="2"/>
    </row>
    <row r="1022" ht="14.25" customHeight="1">
      <c r="B1022" s="93"/>
      <c r="D1022" s="2"/>
      <c r="E1022" s="2"/>
    </row>
    <row r="1023" ht="14.25" customHeight="1">
      <c r="B1023" s="93"/>
      <c r="D1023" s="2"/>
      <c r="E1023" s="2"/>
    </row>
    <row r="1024" ht="14.25" customHeight="1">
      <c r="B1024" s="93"/>
      <c r="D1024" s="2"/>
      <c r="E1024" s="2"/>
    </row>
    <row r="1025" ht="14.25" customHeight="1">
      <c r="B1025" s="93"/>
      <c r="D1025" s="2"/>
      <c r="E1025" s="2"/>
    </row>
    <row r="1026" ht="14.25" customHeight="1">
      <c r="B1026" s="93"/>
      <c r="D1026" s="2"/>
      <c r="E1026" s="2"/>
    </row>
    <row r="1027" ht="14.25" customHeight="1">
      <c r="B1027" s="93"/>
      <c r="D1027" s="2"/>
      <c r="E1027" s="2"/>
    </row>
    <row r="1028" ht="14.25" customHeight="1">
      <c r="B1028" s="93"/>
      <c r="D1028" s="2"/>
      <c r="E1028" s="2"/>
    </row>
    <row r="1029" ht="14.25" customHeight="1">
      <c r="B1029" s="93"/>
      <c r="D1029" s="2"/>
      <c r="E1029" s="2"/>
    </row>
    <row r="1030" ht="14.25" customHeight="1">
      <c r="B1030" s="93"/>
      <c r="D1030" s="2"/>
      <c r="E1030" s="2"/>
    </row>
    <row r="1031" ht="14.25" customHeight="1">
      <c r="B1031" s="93"/>
      <c r="D1031" s="2"/>
      <c r="E1031" s="2"/>
    </row>
    <row r="1032" ht="14.25" customHeight="1">
      <c r="B1032" s="93"/>
      <c r="D1032" s="2"/>
      <c r="E1032" s="2"/>
    </row>
    <row r="1033" ht="14.25" customHeight="1">
      <c r="B1033" s="93"/>
      <c r="D1033" s="2"/>
      <c r="E1033" s="2"/>
    </row>
    <row r="1034" ht="14.25" customHeight="1">
      <c r="B1034" s="93"/>
      <c r="D1034" s="2"/>
      <c r="E1034" s="2"/>
    </row>
    <row r="1035" ht="14.25" customHeight="1">
      <c r="B1035" s="93"/>
      <c r="D1035" s="2"/>
      <c r="E1035" s="2"/>
    </row>
    <row r="1036" ht="14.25" customHeight="1">
      <c r="B1036" s="93"/>
      <c r="D1036" s="2"/>
      <c r="E1036" s="2"/>
    </row>
    <row r="1037" ht="14.25" customHeight="1">
      <c r="B1037" s="93"/>
      <c r="D1037" s="2"/>
      <c r="E1037" s="2"/>
    </row>
    <row r="1038" ht="14.25" customHeight="1">
      <c r="B1038" s="93"/>
      <c r="D1038" s="2"/>
      <c r="E1038" s="2"/>
    </row>
    <row r="1039" ht="14.25" customHeight="1">
      <c r="B1039" s="93"/>
      <c r="D1039" s="2"/>
      <c r="E1039" s="2"/>
    </row>
    <row r="1040" ht="14.25" customHeight="1">
      <c r="B1040" s="93"/>
      <c r="D1040" s="2"/>
      <c r="E1040" s="2"/>
    </row>
    <row r="1041" ht="14.25" customHeight="1">
      <c r="B1041" s="93"/>
      <c r="D1041" s="2"/>
      <c r="E1041" s="2"/>
    </row>
    <row r="1042" ht="14.25" customHeight="1">
      <c r="B1042" s="93"/>
      <c r="D1042" s="2"/>
      <c r="E1042" s="2"/>
    </row>
    <row r="1043" ht="14.25" customHeight="1">
      <c r="B1043" s="93"/>
      <c r="D1043" s="2"/>
      <c r="E1043" s="2"/>
    </row>
    <row r="1044" ht="14.25" customHeight="1">
      <c r="B1044" s="93"/>
      <c r="D1044" s="2"/>
      <c r="E1044" s="2"/>
    </row>
    <row r="1045" ht="14.25" customHeight="1">
      <c r="B1045" s="93"/>
      <c r="D1045" s="2"/>
      <c r="E1045" s="2"/>
    </row>
    <row r="1046" ht="14.25" customHeight="1">
      <c r="B1046" s="93"/>
      <c r="D1046" s="2"/>
      <c r="E1046" s="2"/>
    </row>
    <row r="1047" ht="14.25" customHeight="1">
      <c r="B1047" s="93"/>
      <c r="D1047" s="2"/>
      <c r="E1047" s="2"/>
    </row>
    <row r="1048" ht="14.25" customHeight="1">
      <c r="B1048" s="93"/>
      <c r="D1048" s="2"/>
      <c r="E1048" s="2"/>
    </row>
    <row r="1049" ht="14.25" customHeight="1">
      <c r="B1049" s="93"/>
      <c r="D1049" s="2"/>
      <c r="E1049" s="2"/>
    </row>
    <row r="1050" ht="14.25" customHeight="1">
      <c r="B1050" s="93"/>
      <c r="D1050" s="2"/>
      <c r="E1050" s="2"/>
    </row>
    <row r="1051" ht="14.25" customHeight="1">
      <c r="B1051" s="93"/>
      <c r="D1051" s="2"/>
      <c r="E1051" s="2"/>
    </row>
    <row r="1052" ht="14.25" customHeight="1">
      <c r="B1052" s="93"/>
      <c r="D1052" s="2"/>
      <c r="E1052" s="2"/>
    </row>
    <row r="1053" ht="14.25" customHeight="1">
      <c r="B1053" s="93"/>
      <c r="D1053" s="2"/>
      <c r="E1053" s="2"/>
    </row>
    <row r="1054" ht="14.25" customHeight="1">
      <c r="B1054" s="93"/>
      <c r="D1054" s="2"/>
      <c r="E1054" s="2"/>
    </row>
    <row r="1055" ht="14.25" customHeight="1">
      <c r="B1055" s="93"/>
      <c r="D1055" s="2"/>
      <c r="E1055" s="2"/>
    </row>
    <row r="1056" ht="14.25" customHeight="1">
      <c r="B1056" s="93"/>
      <c r="D1056" s="2"/>
      <c r="E1056" s="2"/>
    </row>
    <row r="1057" ht="14.25" customHeight="1">
      <c r="B1057" s="93"/>
      <c r="D1057" s="2"/>
      <c r="E1057" s="2"/>
    </row>
    <row r="1058" ht="14.25" customHeight="1">
      <c r="B1058" s="93"/>
      <c r="D1058" s="2"/>
      <c r="E1058" s="2"/>
    </row>
    <row r="1059" ht="14.25" customHeight="1">
      <c r="B1059" s="93"/>
      <c r="D1059" s="2"/>
      <c r="E1059" s="2"/>
    </row>
    <row r="1060" ht="14.25" customHeight="1">
      <c r="B1060" s="93"/>
      <c r="D1060" s="2"/>
      <c r="E1060" s="2"/>
    </row>
    <row r="1061" ht="14.25" customHeight="1">
      <c r="B1061" s="93"/>
      <c r="D1061" s="2"/>
      <c r="E1061" s="2"/>
    </row>
    <row r="1062" ht="14.25" customHeight="1">
      <c r="B1062" s="93"/>
      <c r="D1062" s="2"/>
      <c r="E1062" s="2"/>
    </row>
    <row r="1063" ht="14.25" customHeight="1">
      <c r="B1063" s="93"/>
      <c r="D1063" s="2"/>
      <c r="E1063" s="2"/>
    </row>
    <row r="1064" ht="14.25" customHeight="1">
      <c r="B1064" s="93"/>
      <c r="D1064" s="2"/>
      <c r="E1064" s="2"/>
    </row>
    <row r="1065" ht="14.25" customHeight="1">
      <c r="B1065" s="93"/>
      <c r="D1065" s="2"/>
      <c r="E1065" s="2"/>
    </row>
    <row r="1066" ht="14.25" customHeight="1">
      <c r="B1066" s="93"/>
      <c r="D1066" s="2"/>
      <c r="E1066" s="2"/>
    </row>
    <row r="1067" ht="14.25" customHeight="1">
      <c r="B1067" s="93"/>
      <c r="D1067" s="2"/>
      <c r="E1067" s="2"/>
    </row>
    <row r="1068" ht="14.25" customHeight="1">
      <c r="B1068" s="93"/>
      <c r="D1068" s="2"/>
      <c r="E1068" s="2"/>
    </row>
    <row r="1069" ht="14.25" customHeight="1">
      <c r="B1069" s="93"/>
      <c r="D1069" s="2"/>
      <c r="E1069" s="2"/>
    </row>
    <row r="1070" ht="14.25" customHeight="1">
      <c r="B1070" s="93"/>
      <c r="D1070" s="2"/>
      <c r="E1070" s="2"/>
    </row>
    <row r="1071" ht="14.25" customHeight="1">
      <c r="B1071" s="93"/>
      <c r="D1071" s="2"/>
      <c r="E1071" s="2"/>
    </row>
    <row r="1072" ht="14.25" customHeight="1">
      <c r="B1072" s="93"/>
      <c r="D1072" s="2"/>
      <c r="E1072" s="2"/>
    </row>
    <row r="1073" ht="14.25" customHeight="1">
      <c r="B1073" s="93"/>
      <c r="D1073" s="2"/>
      <c r="E1073" s="2"/>
    </row>
    <row r="1074" ht="14.25" customHeight="1">
      <c r="B1074" s="93"/>
      <c r="D1074" s="2"/>
      <c r="E1074" s="2"/>
    </row>
    <row r="1075" ht="14.25" customHeight="1">
      <c r="B1075" s="93"/>
      <c r="D1075" s="2"/>
      <c r="E1075" s="2"/>
    </row>
    <row r="1076" ht="14.25" customHeight="1">
      <c r="B1076" s="93"/>
      <c r="D1076" s="2"/>
      <c r="E1076" s="2"/>
    </row>
    <row r="1077" ht="14.25" customHeight="1">
      <c r="B1077" s="93"/>
      <c r="D1077" s="2"/>
      <c r="E1077" s="2"/>
    </row>
    <row r="1078" ht="14.25" customHeight="1">
      <c r="B1078" s="93"/>
      <c r="D1078" s="2"/>
      <c r="E1078" s="2"/>
    </row>
    <row r="1079" ht="14.25" customHeight="1">
      <c r="B1079" s="93"/>
      <c r="D1079" s="2"/>
      <c r="E1079" s="2"/>
    </row>
    <row r="1080" ht="14.25" customHeight="1">
      <c r="B1080" s="93"/>
      <c r="D1080" s="2"/>
      <c r="E1080" s="2"/>
    </row>
    <row r="1081" ht="14.25" customHeight="1">
      <c r="B1081" s="93"/>
      <c r="D1081" s="2"/>
      <c r="E1081" s="2"/>
    </row>
    <row r="1082" ht="14.25" customHeight="1">
      <c r="B1082" s="93"/>
      <c r="D1082" s="2"/>
      <c r="E1082" s="2"/>
    </row>
    <row r="1083" ht="14.25" customHeight="1">
      <c r="B1083" s="93"/>
      <c r="D1083" s="2"/>
      <c r="E1083" s="2"/>
    </row>
    <row r="1084" ht="14.25" customHeight="1">
      <c r="B1084" s="93"/>
      <c r="D1084" s="2"/>
      <c r="E1084" s="2"/>
    </row>
    <row r="1085" ht="14.25" customHeight="1">
      <c r="B1085" s="93"/>
      <c r="D1085" s="2"/>
      <c r="E1085" s="2"/>
    </row>
    <row r="1086" ht="14.25" customHeight="1">
      <c r="B1086" s="93"/>
      <c r="D1086" s="2"/>
      <c r="E1086" s="2"/>
    </row>
    <row r="1087" ht="14.25" customHeight="1">
      <c r="B1087" s="93"/>
      <c r="D1087" s="2"/>
      <c r="E1087" s="2"/>
    </row>
    <row r="1088" ht="14.25" customHeight="1">
      <c r="B1088" s="93"/>
      <c r="D1088" s="2"/>
      <c r="E1088" s="2"/>
    </row>
    <row r="1089" ht="14.25" customHeight="1">
      <c r="B1089" s="93"/>
      <c r="D1089" s="2"/>
      <c r="E1089" s="2"/>
    </row>
    <row r="1090" ht="14.25" customHeight="1">
      <c r="B1090" s="93"/>
      <c r="D1090" s="2"/>
      <c r="E1090" s="2"/>
    </row>
    <row r="1091" ht="14.25" customHeight="1">
      <c r="B1091" s="93"/>
      <c r="D1091" s="2"/>
      <c r="E1091" s="2"/>
    </row>
    <row r="1092" ht="14.25" customHeight="1">
      <c r="B1092" s="93"/>
      <c r="D1092" s="2"/>
      <c r="E1092" s="2"/>
    </row>
    <row r="1093" ht="14.25" customHeight="1">
      <c r="B1093" s="93"/>
      <c r="D1093" s="2"/>
      <c r="E1093" s="2"/>
    </row>
    <row r="1094" ht="14.25" customHeight="1">
      <c r="B1094" s="93"/>
      <c r="D1094" s="2"/>
      <c r="E1094" s="2"/>
    </row>
    <row r="1095" ht="14.25" customHeight="1">
      <c r="B1095" s="93"/>
      <c r="D1095" s="2"/>
      <c r="E1095" s="2"/>
    </row>
    <row r="1096" ht="14.25" customHeight="1">
      <c r="B1096" s="93"/>
      <c r="D1096" s="2"/>
      <c r="E1096" s="2"/>
    </row>
    <row r="1097" ht="14.25" customHeight="1">
      <c r="B1097" s="93"/>
      <c r="D1097" s="2"/>
      <c r="E1097" s="2"/>
    </row>
    <row r="1098" ht="14.25" customHeight="1">
      <c r="B1098" s="93"/>
      <c r="D1098" s="2"/>
      <c r="E1098" s="2"/>
    </row>
    <row r="1099" ht="14.25" customHeight="1">
      <c r="B1099" s="93"/>
      <c r="D1099" s="2"/>
      <c r="E1099" s="2"/>
    </row>
    <row r="1100" ht="14.25" customHeight="1">
      <c r="B1100" s="93"/>
      <c r="D1100" s="2"/>
      <c r="E1100" s="2"/>
    </row>
    <row r="1101" ht="14.25" customHeight="1">
      <c r="B1101" s="93"/>
      <c r="D1101" s="2"/>
      <c r="E1101" s="2"/>
    </row>
    <row r="1102" ht="14.25" customHeight="1">
      <c r="B1102" s="93"/>
      <c r="D1102" s="2"/>
      <c r="E1102" s="2"/>
    </row>
    <row r="1103" ht="14.25" customHeight="1">
      <c r="B1103" s="93"/>
      <c r="D1103" s="2"/>
      <c r="E1103" s="2"/>
    </row>
    <row r="1104" ht="14.25" customHeight="1">
      <c r="B1104" s="93"/>
      <c r="D1104" s="2"/>
      <c r="E1104" s="2"/>
    </row>
    <row r="1105" ht="14.25" customHeight="1">
      <c r="B1105" s="93"/>
      <c r="D1105" s="2"/>
      <c r="E1105" s="2"/>
    </row>
    <row r="1106" ht="14.25" customHeight="1">
      <c r="B1106" s="93"/>
      <c r="D1106" s="2"/>
      <c r="E1106" s="2"/>
    </row>
    <row r="1107" ht="14.25" customHeight="1">
      <c r="B1107" s="93"/>
      <c r="D1107" s="2"/>
      <c r="E1107" s="2"/>
    </row>
    <row r="1108" ht="14.25" customHeight="1">
      <c r="B1108" s="93"/>
      <c r="D1108" s="2"/>
      <c r="E1108" s="2"/>
    </row>
    <row r="1109" ht="14.25" customHeight="1">
      <c r="B1109" s="93"/>
      <c r="D1109" s="2"/>
      <c r="E1109" s="2"/>
    </row>
    <row r="1110" ht="14.25" customHeight="1">
      <c r="B1110" s="93"/>
      <c r="D1110" s="2"/>
      <c r="E1110" s="2"/>
    </row>
    <row r="1111" ht="14.25" customHeight="1">
      <c r="B1111" s="93"/>
      <c r="D1111" s="2"/>
      <c r="E1111" s="2"/>
    </row>
    <row r="1112" ht="14.25" customHeight="1">
      <c r="B1112" s="93"/>
      <c r="D1112" s="2"/>
      <c r="E1112" s="2"/>
    </row>
    <row r="1113" ht="14.25" customHeight="1">
      <c r="B1113" s="93"/>
      <c r="D1113" s="2"/>
      <c r="E1113" s="2"/>
    </row>
    <row r="1114" ht="14.25" customHeight="1">
      <c r="B1114" s="93"/>
      <c r="D1114" s="2"/>
      <c r="E1114" s="2"/>
    </row>
    <row r="1115" ht="14.25" customHeight="1">
      <c r="B1115" s="93"/>
      <c r="D1115" s="2"/>
      <c r="E1115" s="2"/>
    </row>
    <row r="1116" ht="14.25" customHeight="1">
      <c r="B1116" s="93"/>
      <c r="D1116" s="2"/>
      <c r="E1116" s="2"/>
    </row>
    <row r="1117" ht="14.25" customHeight="1">
      <c r="B1117" s="93"/>
      <c r="D1117" s="2"/>
      <c r="E1117" s="2"/>
    </row>
    <row r="1118" ht="14.25" customHeight="1">
      <c r="B1118" s="93"/>
      <c r="D1118" s="2"/>
      <c r="E1118" s="2"/>
    </row>
    <row r="1119" ht="14.25" customHeight="1">
      <c r="B1119" s="93"/>
      <c r="D1119" s="2"/>
      <c r="E1119" s="2"/>
    </row>
    <row r="1120" ht="14.25" customHeight="1">
      <c r="B1120" s="93"/>
      <c r="D1120" s="2"/>
      <c r="E1120" s="2"/>
    </row>
    <row r="1121" ht="14.25" customHeight="1">
      <c r="B1121" s="93"/>
      <c r="D1121" s="2"/>
      <c r="E1121" s="2"/>
    </row>
    <row r="1122" ht="14.25" customHeight="1">
      <c r="B1122" s="93"/>
      <c r="D1122" s="2"/>
      <c r="E1122" s="2"/>
    </row>
    <row r="1123" ht="14.25" customHeight="1">
      <c r="B1123" s="93"/>
      <c r="D1123" s="2"/>
      <c r="E1123" s="2"/>
    </row>
    <row r="1124" ht="14.25" customHeight="1">
      <c r="B1124" s="93"/>
      <c r="D1124" s="2"/>
      <c r="E1124" s="2"/>
    </row>
    <row r="1125" ht="14.25" customHeight="1">
      <c r="B1125" s="93"/>
      <c r="D1125" s="2"/>
      <c r="E1125" s="2"/>
    </row>
    <row r="1126" ht="14.25" customHeight="1">
      <c r="B1126" s="93"/>
      <c r="D1126" s="2"/>
      <c r="E1126" s="2"/>
    </row>
    <row r="1127" ht="14.25" customHeight="1">
      <c r="B1127" s="93"/>
      <c r="D1127" s="2"/>
      <c r="E1127" s="2"/>
    </row>
    <row r="1128" ht="14.25" customHeight="1">
      <c r="B1128" s="93"/>
      <c r="D1128" s="2"/>
      <c r="E1128" s="2"/>
    </row>
    <row r="1129" ht="14.25" customHeight="1">
      <c r="B1129" s="93"/>
      <c r="D1129" s="2"/>
      <c r="E1129" s="2"/>
    </row>
    <row r="1130" ht="14.25" customHeight="1">
      <c r="B1130" s="93"/>
      <c r="D1130" s="2"/>
      <c r="E1130" s="2"/>
    </row>
    <row r="1131" ht="14.25" customHeight="1">
      <c r="B1131" s="93"/>
      <c r="D1131" s="2"/>
      <c r="E1131" s="2"/>
    </row>
    <row r="1132" ht="14.25" customHeight="1">
      <c r="B1132" s="93"/>
      <c r="D1132" s="2"/>
      <c r="E1132" s="2"/>
    </row>
    <row r="1133" ht="14.25" customHeight="1">
      <c r="B1133" s="93"/>
      <c r="D1133" s="2"/>
      <c r="E1133" s="2"/>
    </row>
    <row r="1134" ht="14.25" customHeight="1">
      <c r="B1134" s="93"/>
      <c r="D1134" s="2"/>
      <c r="E1134" s="2"/>
    </row>
    <row r="1135" ht="14.25" customHeight="1">
      <c r="B1135" s="93"/>
      <c r="D1135" s="2"/>
      <c r="E1135" s="2"/>
    </row>
    <row r="1136" ht="14.25" customHeight="1">
      <c r="B1136" s="93"/>
      <c r="D1136" s="2"/>
      <c r="E1136" s="2"/>
    </row>
    <row r="1137" ht="14.25" customHeight="1">
      <c r="B1137" s="93"/>
      <c r="D1137" s="2"/>
      <c r="E1137" s="2"/>
    </row>
    <row r="1138" ht="14.25" customHeight="1">
      <c r="B1138" s="93"/>
      <c r="D1138" s="2"/>
      <c r="E1138" s="2"/>
    </row>
    <row r="1139" ht="14.25" customHeight="1">
      <c r="B1139" s="93"/>
      <c r="D1139" s="2"/>
      <c r="E1139" s="2"/>
    </row>
    <row r="1140" ht="14.25" customHeight="1">
      <c r="B1140" s="93"/>
      <c r="D1140" s="2"/>
      <c r="E1140" s="2"/>
    </row>
    <row r="1141" ht="14.25" customHeight="1">
      <c r="B1141" s="93"/>
      <c r="D1141" s="2"/>
      <c r="E1141" s="2"/>
    </row>
    <row r="1142" ht="14.25" customHeight="1">
      <c r="B1142" s="93"/>
      <c r="D1142" s="2"/>
      <c r="E1142" s="2"/>
    </row>
    <row r="1143" ht="14.25" customHeight="1">
      <c r="B1143" s="93"/>
      <c r="D1143" s="2"/>
      <c r="E1143" s="2"/>
    </row>
    <row r="1144" ht="14.25" customHeight="1">
      <c r="B1144" s="93"/>
      <c r="D1144" s="2"/>
      <c r="E1144" s="2"/>
    </row>
    <row r="1145" ht="14.25" customHeight="1">
      <c r="B1145" s="93"/>
      <c r="D1145" s="2"/>
      <c r="E1145" s="2"/>
    </row>
    <row r="1146" ht="14.25" customHeight="1">
      <c r="B1146" s="93"/>
      <c r="D1146" s="2"/>
      <c r="E1146" s="2"/>
    </row>
    <row r="1147" ht="14.25" customHeight="1">
      <c r="B1147" s="93"/>
      <c r="D1147" s="2"/>
      <c r="E1147" s="2"/>
    </row>
    <row r="1148" ht="14.25" customHeight="1">
      <c r="B1148" s="93"/>
      <c r="D1148" s="2"/>
      <c r="E1148" s="2"/>
    </row>
    <row r="1149" ht="14.25" customHeight="1">
      <c r="B1149" s="93"/>
      <c r="D1149" s="2"/>
      <c r="E1149" s="2"/>
    </row>
    <row r="1150" ht="14.25" customHeight="1">
      <c r="B1150" s="93"/>
      <c r="D1150" s="2"/>
      <c r="E1150" s="2"/>
    </row>
    <row r="1151" ht="14.25" customHeight="1">
      <c r="B1151" s="93"/>
      <c r="D1151" s="2"/>
      <c r="E1151" s="2"/>
    </row>
    <row r="1152" ht="14.25" customHeight="1">
      <c r="B1152" s="93"/>
      <c r="D1152" s="2"/>
      <c r="E1152" s="2"/>
    </row>
    <row r="1153" ht="14.25" customHeight="1">
      <c r="B1153" s="93"/>
      <c r="D1153" s="2"/>
      <c r="E1153" s="2"/>
    </row>
    <row r="1154" ht="14.25" customHeight="1">
      <c r="B1154" s="93"/>
      <c r="D1154" s="2"/>
      <c r="E1154" s="2"/>
    </row>
    <row r="1155" ht="14.25" customHeight="1">
      <c r="B1155" s="93"/>
      <c r="D1155" s="2"/>
      <c r="E1155" s="2"/>
    </row>
    <row r="1156" ht="14.25" customHeight="1">
      <c r="B1156" s="93"/>
      <c r="D1156" s="2"/>
      <c r="E1156" s="2"/>
    </row>
    <row r="1157" ht="14.25" customHeight="1">
      <c r="B1157" s="93"/>
      <c r="D1157" s="2"/>
      <c r="E1157" s="2"/>
    </row>
    <row r="1158" ht="14.25" customHeight="1">
      <c r="B1158" s="93"/>
      <c r="D1158" s="2"/>
      <c r="E1158" s="2"/>
    </row>
    <row r="1159" ht="14.25" customHeight="1">
      <c r="B1159" s="93"/>
      <c r="D1159" s="2"/>
      <c r="E1159" s="2"/>
    </row>
    <row r="1160" ht="14.25" customHeight="1">
      <c r="B1160" s="93"/>
      <c r="D1160" s="2"/>
      <c r="E1160" s="2"/>
    </row>
    <row r="1161" ht="14.25" customHeight="1">
      <c r="B1161" s="93"/>
      <c r="D1161" s="2"/>
      <c r="E1161" s="2"/>
    </row>
    <row r="1162" ht="14.25" customHeight="1">
      <c r="B1162" s="93"/>
      <c r="D1162" s="2"/>
      <c r="E1162" s="2"/>
    </row>
    <row r="1163" ht="14.25" customHeight="1">
      <c r="B1163" s="93"/>
      <c r="D1163" s="2"/>
      <c r="E1163" s="2"/>
    </row>
    <row r="1164" ht="14.25" customHeight="1">
      <c r="B1164" s="93"/>
      <c r="D1164" s="2"/>
      <c r="E1164" s="2"/>
    </row>
    <row r="1165" ht="14.25" customHeight="1">
      <c r="B1165" s="93"/>
      <c r="D1165" s="2"/>
      <c r="E1165" s="2"/>
    </row>
    <row r="1166" ht="14.25" customHeight="1">
      <c r="B1166" s="93"/>
      <c r="D1166" s="2"/>
      <c r="E1166" s="2"/>
    </row>
    <row r="1167" ht="14.25" customHeight="1">
      <c r="B1167" s="93"/>
      <c r="D1167" s="2"/>
      <c r="E1167" s="2"/>
    </row>
    <row r="1168" ht="14.25" customHeight="1">
      <c r="B1168" s="93"/>
      <c r="D1168" s="2"/>
      <c r="E1168" s="2"/>
    </row>
    <row r="1169" ht="14.25" customHeight="1">
      <c r="B1169" s="93"/>
      <c r="D1169" s="2"/>
      <c r="E1169" s="2"/>
    </row>
    <row r="1170" ht="14.25" customHeight="1">
      <c r="B1170" s="93"/>
      <c r="D1170" s="2"/>
      <c r="E1170" s="2"/>
    </row>
    <row r="1171" ht="14.25" customHeight="1">
      <c r="B1171" s="93"/>
      <c r="D1171" s="2"/>
      <c r="E1171" s="2"/>
    </row>
    <row r="1172" ht="14.25" customHeight="1">
      <c r="B1172" s="93"/>
      <c r="D1172" s="2"/>
      <c r="E1172" s="2"/>
    </row>
    <row r="1173" ht="14.25" customHeight="1">
      <c r="B1173" s="93"/>
      <c r="D1173" s="2"/>
      <c r="E1173" s="2"/>
    </row>
    <row r="1174" ht="14.25" customHeight="1">
      <c r="B1174" s="93"/>
      <c r="D1174" s="2"/>
      <c r="E1174" s="2"/>
    </row>
    <row r="1175" ht="14.25" customHeight="1">
      <c r="B1175" s="93"/>
      <c r="D1175" s="2"/>
      <c r="E1175" s="2"/>
    </row>
    <row r="1176" ht="14.25" customHeight="1">
      <c r="B1176" s="93"/>
      <c r="D1176" s="2"/>
      <c r="E1176" s="2"/>
    </row>
    <row r="1177" ht="14.25" customHeight="1">
      <c r="B1177" s="93"/>
      <c r="D1177" s="2"/>
      <c r="E1177" s="2"/>
    </row>
    <row r="1178" ht="14.25" customHeight="1">
      <c r="B1178" s="93"/>
      <c r="D1178" s="2"/>
      <c r="E1178" s="2"/>
    </row>
    <row r="1179" ht="14.25" customHeight="1">
      <c r="B1179" s="93"/>
      <c r="D1179" s="2"/>
      <c r="E1179" s="2"/>
    </row>
    <row r="1180" ht="14.25" customHeight="1">
      <c r="B1180" s="93"/>
      <c r="D1180" s="2"/>
      <c r="E1180" s="2"/>
    </row>
    <row r="1181" ht="14.25" customHeight="1">
      <c r="B1181" s="93"/>
      <c r="D1181" s="2"/>
      <c r="E1181" s="2"/>
    </row>
    <row r="1182" ht="14.25" customHeight="1">
      <c r="B1182" s="93"/>
      <c r="D1182" s="2"/>
      <c r="E1182" s="2"/>
    </row>
    <row r="1183" ht="14.25" customHeight="1">
      <c r="B1183" s="93"/>
      <c r="D1183" s="2"/>
      <c r="E1183" s="2"/>
    </row>
    <row r="1184" ht="14.25" customHeight="1">
      <c r="B1184" s="93"/>
      <c r="D1184" s="2"/>
      <c r="E1184" s="2"/>
    </row>
    <row r="1185" ht="14.25" customHeight="1">
      <c r="B1185" s="93"/>
      <c r="D1185" s="2"/>
      <c r="E1185" s="2"/>
    </row>
    <row r="1186" ht="14.25" customHeight="1">
      <c r="B1186" s="93"/>
      <c r="D1186" s="2"/>
      <c r="E1186" s="2"/>
    </row>
    <row r="1187" ht="14.25" customHeight="1">
      <c r="B1187" s="93"/>
      <c r="D1187" s="2"/>
      <c r="E1187" s="2"/>
    </row>
    <row r="1188" ht="14.25" customHeight="1">
      <c r="B1188" s="93"/>
      <c r="D1188" s="2"/>
      <c r="E1188" s="2"/>
    </row>
    <row r="1189" ht="14.25" customHeight="1">
      <c r="B1189" s="93"/>
      <c r="D1189" s="2"/>
      <c r="E1189" s="2"/>
    </row>
    <row r="1190" ht="14.25" customHeight="1">
      <c r="B1190" s="93"/>
      <c r="D1190" s="2"/>
      <c r="E1190" s="2"/>
    </row>
    <row r="1191" ht="14.25" customHeight="1">
      <c r="B1191" s="93"/>
      <c r="D1191" s="2"/>
      <c r="E1191" s="2"/>
    </row>
    <row r="1192" ht="14.25" customHeight="1">
      <c r="B1192" s="93"/>
      <c r="D1192" s="2"/>
      <c r="E1192" s="2"/>
    </row>
    <row r="1193" ht="14.25" customHeight="1">
      <c r="B1193" s="93"/>
      <c r="D1193" s="2"/>
      <c r="E1193" s="2"/>
    </row>
    <row r="1194" ht="14.25" customHeight="1">
      <c r="B1194" s="93"/>
      <c r="D1194" s="2"/>
      <c r="E1194" s="2"/>
    </row>
    <row r="1195" ht="14.25" customHeight="1">
      <c r="B1195" s="93"/>
      <c r="D1195" s="2"/>
      <c r="E1195" s="2"/>
    </row>
    <row r="1196" ht="14.25" customHeight="1">
      <c r="B1196" s="93"/>
      <c r="D1196" s="2"/>
      <c r="E1196" s="2"/>
    </row>
    <row r="1197" ht="14.25" customHeight="1">
      <c r="B1197" s="93"/>
      <c r="D1197" s="2"/>
      <c r="E1197" s="2"/>
    </row>
    <row r="1198" ht="14.25" customHeight="1">
      <c r="B1198" s="93"/>
      <c r="D1198" s="2"/>
      <c r="E1198" s="2"/>
    </row>
    <row r="1199" ht="14.25" customHeight="1">
      <c r="B1199" s="93"/>
      <c r="D1199" s="2"/>
      <c r="E1199" s="2"/>
    </row>
    <row r="1200" ht="14.25" customHeight="1">
      <c r="B1200" s="93"/>
      <c r="D1200" s="2"/>
      <c r="E1200" s="2"/>
    </row>
    <row r="1201" ht="14.25" customHeight="1">
      <c r="B1201" s="93"/>
      <c r="D1201" s="2"/>
      <c r="E1201" s="2"/>
    </row>
    <row r="1202" ht="14.25" customHeight="1">
      <c r="B1202" s="93"/>
      <c r="D1202" s="2"/>
      <c r="E1202" s="2"/>
    </row>
    <row r="1203" ht="14.25" customHeight="1">
      <c r="B1203" s="93"/>
      <c r="D1203" s="2"/>
      <c r="E1203" s="2"/>
    </row>
    <row r="1204" ht="14.25" customHeight="1">
      <c r="B1204" s="93"/>
      <c r="D1204" s="2"/>
      <c r="E1204" s="2"/>
    </row>
    <row r="1205" ht="14.25" customHeight="1">
      <c r="B1205" s="93"/>
      <c r="D1205" s="2"/>
      <c r="E1205" s="2"/>
    </row>
    <row r="1206" ht="14.25" customHeight="1">
      <c r="B1206" s="93"/>
      <c r="D1206" s="2"/>
      <c r="E1206" s="2"/>
    </row>
    <row r="1207" ht="14.25" customHeight="1">
      <c r="B1207" s="93"/>
      <c r="D1207" s="2"/>
      <c r="E1207" s="2"/>
    </row>
    <row r="1208" ht="14.25" customHeight="1">
      <c r="B1208" s="93"/>
      <c r="D1208" s="2"/>
      <c r="E1208" s="2"/>
    </row>
    <row r="1209" ht="14.25" customHeight="1">
      <c r="B1209" s="93"/>
      <c r="D1209" s="2"/>
      <c r="E1209" s="2"/>
    </row>
    <row r="1210" ht="14.25" customHeight="1">
      <c r="B1210" s="93"/>
      <c r="D1210" s="2"/>
      <c r="E1210" s="2"/>
    </row>
    <row r="1211" ht="14.25" customHeight="1">
      <c r="B1211" s="93"/>
      <c r="D1211" s="2"/>
      <c r="E1211" s="2"/>
    </row>
    <row r="1212" ht="14.25" customHeight="1">
      <c r="B1212" s="93"/>
      <c r="D1212" s="2"/>
      <c r="E1212" s="2"/>
    </row>
    <row r="1213" ht="14.25" customHeight="1">
      <c r="B1213" s="93"/>
      <c r="D1213" s="2"/>
      <c r="E1213" s="2"/>
    </row>
    <row r="1214" ht="14.25" customHeight="1">
      <c r="B1214" s="93"/>
      <c r="D1214" s="2"/>
      <c r="E1214" s="2"/>
    </row>
    <row r="1215" ht="14.25" customHeight="1">
      <c r="B1215" s="93"/>
      <c r="D1215" s="2"/>
      <c r="E1215" s="2"/>
    </row>
    <row r="1216" ht="14.25" customHeight="1">
      <c r="B1216" s="93"/>
      <c r="D1216" s="2"/>
      <c r="E1216" s="2"/>
    </row>
    <row r="1217" ht="14.25" customHeight="1">
      <c r="B1217" s="93"/>
      <c r="D1217" s="2"/>
      <c r="E1217" s="2"/>
    </row>
    <row r="1218" ht="14.25" customHeight="1">
      <c r="B1218" s="93"/>
      <c r="D1218" s="2"/>
      <c r="E1218" s="2"/>
    </row>
    <row r="1219" ht="14.25" customHeight="1">
      <c r="B1219" s="93"/>
      <c r="D1219" s="2"/>
      <c r="E1219" s="2"/>
    </row>
    <row r="1220" ht="14.25" customHeight="1">
      <c r="B1220" s="93"/>
      <c r="D1220" s="2"/>
      <c r="E1220" s="2"/>
    </row>
    <row r="1221" ht="14.25" customHeight="1">
      <c r="B1221" s="93"/>
      <c r="D1221" s="2"/>
      <c r="E1221" s="2"/>
    </row>
    <row r="1222" ht="14.25" customHeight="1">
      <c r="B1222" s="93"/>
      <c r="D1222" s="2"/>
      <c r="E1222" s="2"/>
    </row>
    <row r="1223" ht="14.25" customHeight="1">
      <c r="B1223" s="93"/>
      <c r="D1223" s="2"/>
      <c r="E1223" s="2"/>
    </row>
    <row r="1224" ht="14.25" customHeight="1">
      <c r="B1224" s="93"/>
      <c r="D1224" s="2"/>
      <c r="E1224" s="2"/>
    </row>
    <row r="1225" ht="14.25" customHeight="1">
      <c r="B1225" s="93"/>
      <c r="D1225" s="2"/>
      <c r="E1225" s="2"/>
    </row>
    <row r="1226" ht="14.25" customHeight="1">
      <c r="B1226" s="93"/>
      <c r="D1226" s="2"/>
      <c r="E1226" s="2"/>
    </row>
    <row r="1227" ht="14.25" customHeight="1">
      <c r="B1227" s="93"/>
      <c r="D1227" s="2"/>
      <c r="E1227" s="2"/>
    </row>
    <row r="1228" ht="14.25" customHeight="1">
      <c r="B1228" s="93"/>
      <c r="D1228" s="2"/>
      <c r="E1228" s="2"/>
    </row>
    <row r="1229" ht="14.25" customHeight="1">
      <c r="B1229" s="93"/>
      <c r="D1229" s="2"/>
      <c r="E1229" s="2"/>
    </row>
    <row r="1230" ht="14.25" customHeight="1">
      <c r="B1230" s="93"/>
      <c r="D1230" s="2"/>
      <c r="E1230" s="2"/>
    </row>
    <row r="1231" ht="14.25" customHeight="1">
      <c r="B1231" s="93"/>
      <c r="D1231" s="2"/>
      <c r="E1231" s="2"/>
    </row>
    <row r="1232" ht="14.25" customHeight="1">
      <c r="B1232" s="93"/>
      <c r="D1232" s="2"/>
      <c r="E1232" s="2"/>
    </row>
    <row r="1233" ht="14.25" customHeight="1">
      <c r="B1233" s="93"/>
      <c r="D1233" s="2"/>
      <c r="E1233" s="2"/>
    </row>
    <row r="1234" ht="14.25" customHeight="1">
      <c r="B1234" s="93"/>
      <c r="D1234" s="2"/>
      <c r="E1234" s="2"/>
    </row>
    <row r="1235" ht="14.25" customHeight="1">
      <c r="B1235" s="93"/>
      <c r="D1235" s="2"/>
      <c r="E1235" s="2"/>
    </row>
    <row r="1236" ht="14.25" customHeight="1">
      <c r="B1236" s="93"/>
      <c r="D1236" s="2"/>
      <c r="E1236" s="2"/>
    </row>
    <row r="1237" ht="14.25" customHeight="1">
      <c r="B1237" s="93"/>
      <c r="D1237" s="2"/>
      <c r="E1237" s="2"/>
    </row>
    <row r="1238" ht="14.25" customHeight="1">
      <c r="B1238" s="93"/>
      <c r="D1238" s="2"/>
      <c r="E1238" s="2"/>
    </row>
    <row r="1239" ht="14.25" customHeight="1">
      <c r="B1239" s="93"/>
      <c r="D1239" s="2"/>
      <c r="E1239" s="2"/>
    </row>
    <row r="1240" ht="14.25" customHeight="1">
      <c r="B1240" s="93"/>
      <c r="D1240" s="2"/>
      <c r="E1240" s="2"/>
    </row>
    <row r="1241" ht="14.25" customHeight="1">
      <c r="B1241" s="93"/>
      <c r="D1241" s="2"/>
      <c r="E1241" s="2"/>
    </row>
    <row r="1242" ht="14.25" customHeight="1">
      <c r="B1242" s="93"/>
      <c r="D1242" s="2"/>
      <c r="E1242" s="2"/>
    </row>
    <row r="1243" ht="14.25" customHeight="1">
      <c r="B1243" s="93"/>
      <c r="D1243" s="2"/>
      <c r="E1243" s="2"/>
    </row>
    <row r="1244" ht="14.25" customHeight="1">
      <c r="B1244" s="93"/>
      <c r="D1244" s="2"/>
      <c r="E1244" s="2"/>
    </row>
    <row r="1245" ht="14.25" customHeight="1">
      <c r="B1245" s="93"/>
      <c r="D1245" s="2"/>
      <c r="E1245" s="2"/>
    </row>
    <row r="1246" ht="14.25" customHeight="1">
      <c r="B1246" s="93"/>
      <c r="D1246" s="2"/>
      <c r="E1246" s="2"/>
    </row>
    <row r="1247" ht="14.25" customHeight="1">
      <c r="B1247" s="93"/>
      <c r="D1247" s="2"/>
      <c r="E1247" s="2"/>
    </row>
    <row r="1248" ht="14.25" customHeight="1">
      <c r="B1248" s="93"/>
      <c r="D1248" s="2"/>
      <c r="E1248" s="2"/>
    </row>
    <row r="1249" ht="14.25" customHeight="1">
      <c r="B1249" s="93"/>
      <c r="D1249" s="2"/>
      <c r="E1249" s="2"/>
    </row>
    <row r="1250" ht="14.25" customHeight="1">
      <c r="B1250" s="93"/>
      <c r="D1250" s="2"/>
      <c r="E1250" s="2"/>
    </row>
    <row r="1251" ht="14.25" customHeight="1">
      <c r="B1251" s="93"/>
      <c r="D1251" s="2"/>
      <c r="E1251" s="2"/>
    </row>
    <row r="1252" ht="14.25" customHeight="1">
      <c r="B1252" s="93"/>
      <c r="D1252" s="2"/>
      <c r="E1252" s="2"/>
    </row>
    <row r="1253" ht="14.25" customHeight="1">
      <c r="B1253" s="93"/>
      <c r="D1253" s="2"/>
      <c r="E1253" s="2"/>
    </row>
    <row r="1254" ht="14.25" customHeight="1">
      <c r="B1254" s="93"/>
      <c r="D1254" s="2"/>
      <c r="E1254" s="2"/>
    </row>
    <row r="1255" ht="14.25" customHeight="1">
      <c r="B1255" s="93"/>
      <c r="D1255" s="2"/>
      <c r="E1255" s="2"/>
    </row>
    <row r="1256" ht="14.25" customHeight="1">
      <c r="B1256" s="93"/>
      <c r="D1256" s="2"/>
      <c r="E1256" s="2"/>
    </row>
    <row r="1257" ht="14.25" customHeight="1">
      <c r="B1257" s="93"/>
      <c r="D1257" s="2"/>
      <c r="E1257" s="2"/>
    </row>
    <row r="1258" ht="14.25" customHeight="1">
      <c r="B1258" s="93"/>
      <c r="D1258" s="2"/>
      <c r="E1258" s="2"/>
    </row>
    <row r="1259" ht="14.25" customHeight="1">
      <c r="B1259" s="93"/>
      <c r="D1259" s="2"/>
      <c r="E1259" s="2"/>
    </row>
    <row r="1260" ht="14.25" customHeight="1">
      <c r="B1260" s="93"/>
      <c r="D1260" s="2"/>
      <c r="E1260" s="2"/>
    </row>
    <row r="1261" ht="14.25" customHeight="1">
      <c r="B1261" s="93"/>
      <c r="D1261" s="2"/>
      <c r="E1261" s="2"/>
    </row>
    <row r="1262" ht="14.25" customHeight="1">
      <c r="B1262" s="93"/>
      <c r="D1262" s="2"/>
      <c r="E1262" s="2"/>
    </row>
    <row r="1263" ht="14.25" customHeight="1">
      <c r="B1263" s="93"/>
      <c r="D1263" s="2"/>
      <c r="E1263" s="2"/>
    </row>
    <row r="1264" ht="14.25" customHeight="1">
      <c r="B1264" s="93"/>
      <c r="D1264" s="2"/>
      <c r="E1264" s="2"/>
    </row>
    <row r="1265" ht="14.25" customHeight="1">
      <c r="B1265" s="93"/>
      <c r="D1265" s="2"/>
      <c r="E1265" s="2"/>
    </row>
    <row r="1266" ht="14.25" customHeight="1">
      <c r="B1266" s="93"/>
      <c r="D1266" s="2"/>
      <c r="E1266" s="2"/>
    </row>
    <row r="1267" ht="14.25" customHeight="1">
      <c r="B1267" s="93"/>
      <c r="D1267" s="2"/>
      <c r="E1267" s="2"/>
    </row>
    <row r="1268" ht="14.25" customHeight="1">
      <c r="B1268" s="93"/>
      <c r="D1268" s="2"/>
      <c r="E1268" s="2"/>
    </row>
    <row r="1269" ht="14.25" customHeight="1">
      <c r="B1269" s="93"/>
      <c r="D1269" s="2"/>
      <c r="E1269" s="2"/>
    </row>
    <row r="1270" ht="14.25" customHeight="1">
      <c r="B1270" s="93"/>
      <c r="D1270" s="2"/>
      <c r="E1270" s="2"/>
    </row>
    <row r="1271" ht="14.25" customHeight="1">
      <c r="B1271" s="93"/>
      <c r="D1271" s="2"/>
      <c r="E1271" s="2"/>
    </row>
    <row r="1272" ht="14.25" customHeight="1">
      <c r="B1272" s="93"/>
      <c r="D1272" s="2"/>
      <c r="E1272" s="2"/>
    </row>
    <row r="1273" ht="14.25" customHeight="1">
      <c r="B1273" s="93"/>
      <c r="D1273" s="2"/>
      <c r="E1273" s="2"/>
    </row>
    <row r="1274" ht="14.25" customHeight="1">
      <c r="B1274" s="93"/>
      <c r="D1274" s="2"/>
      <c r="E1274" s="2"/>
    </row>
    <row r="1275" ht="14.25" customHeight="1">
      <c r="B1275" s="93"/>
      <c r="D1275" s="2"/>
      <c r="E1275" s="2"/>
    </row>
    <row r="1276" ht="14.25" customHeight="1">
      <c r="B1276" s="93"/>
      <c r="D1276" s="2"/>
      <c r="E1276" s="2"/>
    </row>
    <row r="1277" ht="14.25" customHeight="1">
      <c r="B1277" s="93"/>
      <c r="D1277" s="2"/>
      <c r="E1277" s="2"/>
    </row>
    <row r="1278" ht="14.25" customHeight="1">
      <c r="B1278" s="93"/>
      <c r="D1278" s="2"/>
      <c r="E1278" s="2"/>
    </row>
    <row r="1279" ht="14.25" customHeight="1">
      <c r="B1279" s="93"/>
      <c r="D1279" s="2"/>
      <c r="E1279" s="2"/>
    </row>
    <row r="1280" ht="14.25" customHeight="1">
      <c r="B1280" s="93"/>
      <c r="D1280" s="2"/>
      <c r="E1280" s="2"/>
    </row>
    <row r="1281" ht="14.25" customHeight="1">
      <c r="B1281" s="93"/>
      <c r="D1281" s="2"/>
      <c r="E1281" s="2"/>
    </row>
    <row r="1282" ht="14.25" customHeight="1">
      <c r="B1282" s="93"/>
      <c r="D1282" s="2"/>
      <c r="E1282" s="2"/>
    </row>
    <row r="1283" ht="14.25" customHeight="1">
      <c r="B1283" s="93"/>
      <c r="D1283" s="2"/>
      <c r="E1283" s="2"/>
    </row>
    <row r="1284" ht="14.25" customHeight="1">
      <c r="B1284" s="93"/>
      <c r="D1284" s="2"/>
      <c r="E1284" s="2"/>
    </row>
    <row r="1285" ht="14.25" customHeight="1">
      <c r="B1285" s="93"/>
      <c r="D1285" s="2"/>
      <c r="E1285" s="2"/>
    </row>
    <row r="1286" ht="14.25" customHeight="1">
      <c r="B1286" s="93"/>
      <c r="D1286" s="2"/>
      <c r="E1286" s="2"/>
    </row>
    <row r="1287" ht="14.25" customHeight="1">
      <c r="B1287" s="93"/>
      <c r="D1287" s="2"/>
      <c r="E1287" s="2"/>
    </row>
    <row r="1288" ht="14.25" customHeight="1">
      <c r="B1288" s="93"/>
      <c r="D1288" s="2"/>
      <c r="E1288" s="2"/>
    </row>
    <row r="1289" ht="14.25" customHeight="1">
      <c r="B1289" s="93"/>
      <c r="D1289" s="2"/>
      <c r="E1289" s="2"/>
    </row>
    <row r="1290" ht="14.25" customHeight="1">
      <c r="B1290" s="93"/>
      <c r="D1290" s="2"/>
      <c r="E1290" s="2"/>
    </row>
    <row r="1291" ht="14.25" customHeight="1">
      <c r="B1291" s="93"/>
      <c r="D1291" s="2"/>
      <c r="E1291" s="2"/>
    </row>
    <row r="1292" ht="14.25" customHeight="1">
      <c r="B1292" s="93"/>
      <c r="D1292" s="2"/>
      <c r="E1292" s="2"/>
    </row>
    <row r="1293" ht="14.25" customHeight="1">
      <c r="B1293" s="93"/>
      <c r="D1293" s="2"/>
      <c r="E1293" s="2"/>
    </row>
    <row r="1294" ht="14.25" customHeight="1">
      <c r="B1294" s="93"/>
      <c r="D1294" s="2"/>
      <c r="E1294" s="2"/>
    </row>
    <row r="1295" ht="14.25" customHeight="1">
      <c r="B1295" s="93"/>
      <c r="D1295" s="2"/>
      <c r="E1295" s="2"/>
    </row>
    <row r="1296" ht="14.25" customHeight="1">
      <c r="B1296" s="93"/>
      <c r="D1296" s="2"/>
      <c r="E1296" s="2"/>
    </row>
    <row r="1297" ht="14.25" customHeight="1">
      <c r="B1297" s="93"/>
      <c r="D1297" s="2"/>
      <c r="E1297" s="2"/>
    </row>
    <row r="1298" ht="14.25" customHeight="1">
      <c r="B1298" s="93"/>
      <c r="D1298" s="2"/>
      <c r="E1298" s="2"/>
    </row>
    <row r="1299" ht="14.25" customHeight="1">
      <c r="B1299" s="93"/>
      <c r="D1299" s="2"/>
      <c r="E1299" s="2"/>
    </row>
    <row r="1300" ht="14.25" customHeight="1">
      <c r="B1300" s="93"/>
      <c r="D1300" s="2"/>
      <c r="E1300" s="2"/>
    </row>
    <row r="1301" ht="14.25" customHeight="1">
      <c r="B1301" s="93"/>
      <c r="D1301" s="2"/>
      <c r="E1301" s="2"/>
    </row>
    <row r="1302" ht="14.25" customHeight="1">
      <c r="B1302" s="93"/>
      <c r="D1302" s="2"/>
      <c r="E1302" s="2"/>
    </row>
    <row r="1303" ht="14.25" customHeight="1">
      <c r="B1303" s="93"/>
      <c r="D1303" s="2"/>
      <c r="E1303" s="2"/>
    </row>
    <row r="1304" ht="14.25" customHeight="1">
      <c r="B1304" s="93"/>
      <c r="D1304" s="2"/>
      <c r="E1304" s="2"/>
    </row>
    <row r="1305" ht="14.25" customHeight="1">
      <c r="B1305" s="93"/>
      <c r="D1305" s="2"/>
      <c r="E1305" s="2"/>
    </row>
    <row r="1306" ht="14.25" customHeight="1">
      <c r="B1306" s="93"/>
      <c r="D1306" s="2"/>
      <c r="E1306" s="2"/>
    </row>
    <row r="1307" ht="14.25" customHeight="1">
      <c r="B1307" s="93"/>
      <c r="D1307" s="2"/>
      <c r="E1307" s="2"/>
    </row>
    <row r="1308" ht="14.25" customHeight="1">
      <c r="B1308" s="93"/>
      <c r="D1308" s="2"/>
      <c r="E1308" s="2"/>
    </row>
    <row r="1309" ht="14.25" customHeight="1">
      <c r="B1309" s="93"/>
      <c r="D1309" s="2"/>
      <c r="E1309" s="2"/>
    </row>
    <row r="1310" ht="14.25" customHeight="1">
      <c r="B1310" s="93"/>
      <c r="D1310" s="2"/>
      <c r="E1310" s="2"/>
    </row>
    <row r="1311" ht="14.25" customHeight="1">
      <c r="B1311" s="93"/>
      <c r="D1311" s="2"/>
      <c r="E1311" s="2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0.57"/>
    <col customWidth="1" min="2" max="2" width="15.0"/>
    <col customWidth="1" min="3" max="3" width="39.57"/>
    <col customWidth="1" min="4" max="5" width="21.71"/>
    <col customWidth="1" min="6" max="6" width="16.29"/>
    <col customWidth="1" min="7" max="8" width="8.71"/>
    <col customWidth="1" min="9" max="9" width="27.14"/>
    <col customWidth="1" min="10" max="11" width="8.71"/>
    <col customWidth="1" min="12" max="12" width="20.29"/>
    <col customWidth="1" min="13" max="13" width="32.29"/>
    <col customWidth="1" min="14" max="14" width="28.43"/>
    <col customWidth="1" min="15" max="15" width="8.71"/>
    <col customWidth="1" min="16" max="16" width="18.14"/>
    <col customWidth="1" min="17" max="26" width="8.71"/>
  </cols>
  <sheetData>
    <row r="1" ht="14.25" customHeight="1">
      <c r="B1" s="1" t="s">
        <v>0</v>
      </c>
      <c r="D1" s="2"/>
      <c r="E1" s="2"/>
      <c r="M1" s="103"/>
      <c r="N1" s="103"/>
    </row>
    <row r="2" ht="14.25" customHeight="1">
      <c r="B2" s="3" t="s">
        <v>612</v>
      </c>
      <c r="D2" s="2"/>
      <c r="E2" s="2"/>
      <c r="M2" s="103"/>
      <c r="N2" s="103"/>
    </row>
    <row r="3" ht="14.25" customHeight="1">
      <c r="D3" s="2"/>
      <c r="E3" s="2"/>
      <c r="M3" s="103"/>
      <c r="N3" s="103"/>
    </row>
    <row r="4" ht="14.25" customHeight="1">
      <c r="B4" s="4" t="s">
        <v>613</v>
      </c>
      <c r="C4" s="4" t="s">
        <v>4</v>
      </c>
      <c r="D4" s="5" t="s">
        <v>5</v>
      </c>
      <c r="E4" s="5" t="s">
        <v>6</v>
      </c>
      <c r="M4" s="103"/>
      <c r="N4" s="103"/>
    </row>
    <row r="5" ht="5.25" customHeight="1">
      <c r="B5" s="7"/>
      <c r="C5" s="7"/>
      <c r="D5" s="8"/>
      <c r="E5" s="8"/>
      <c r="M5" s="103"/>
      <c r="N5" s="103"/>
    </row>
    <row r="6" ht="14.25" customHeight="1">
      <c r="A6" s="9"/>
      <c r="B6" s="10"/>
      <c r="C6" s="11" t="s">
        <v>614</v>
      </c>
      <c r="D6" s="14">
        <f>+'Apr 2025'!D484</f>
        <v>67022495.55</v>
      </c>
      <c r="E6" s="13"/>
      <c r="F6" s="2">
        <f>D522</f>
        <v>12045465.55</v>
      </c>
      <c r="G6" s="9"/>
      <c r="H6" s="9"/>
      <c r="I6" s="9"/>
      <c r="J6" s="9"/>
      <c r="K6" s="9"/>
      <c r="L6" s="9"/>
      <c r="M6" s="104"/>
      <c r="N6" s="104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1"/>
      <c r="D7" s="14"/>
      <c r="E7" s="13"/>
      <c r="F7" s="9"/>
      <c r="G7" s="9"/>
      <c r="H7" s="9"/>
      <c r="I7" s="9"/>
      <c r="J7" s="9"/>
      <c r="K7" s="9"/>
      <c r="M7" s="105"/>
      <c r="N7" s="10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B8" s="15">
        <v>45778.0</v>
      </c>
      <c r="C8" s="29" t="s">
        <v>344</v>
      </c>
      <c r="D8" s="17">
        <v>100000.0</v>
      </c>
      <c r="E8" s="18"/>
      <c r="F8" s="19" t="s">
        <v>9</v>
      </c>
      <c r="M8" s="106"/>
      <c r="N8" s="107"/>
      <c r="O8" s="9" t="str">
        <f>M843</f>
        <v/>
      </c>
    </row>
    <row r="9" ht="14.25" customHeight="1">
      <c r="B9" s="15">
        <v>45778.0</v>
      </c>
      <c r="C9" s="29" t="s">
        <v>509</v>
      </c>
      <c r="D9" s="17">
        <v>150000.0</v>
      </c>
      <c r="E9" s="18"/>
      <c r="I9" s="85"/>
      <c r="M9" s="106"/>
      <c r="N9" s="107"/>
    </row>
    <row r="10" ht="14.25" customHeight="1">
      <c r="B10" s="15">
        <v>45778.0</v>
      </c>
      <c r="C10" s="29" t="s">
        <v>11</v>
      </c>
      <c r="D10" s="17">
        <v>300000.0</v>
      </c>
      <c r="E10" s="18"/>
      <c r="F10" s="19" t="s">
        <v>9</v>
      </c>
      <c r="M10" s="106"/>
      <c r="N10" s="107"/>
    </row>
    <row r="11" ht="14.25" customHeight="1">
      <c r="B11" s="15">
        <v>45778.0</v>
      </c>
      <c r="C11" s="29" t="s">
        <v>15</v>
      </c>
      <c r="D11" s="17">
        <v>100000.0</v>
      </c>
      <c r="E11" s="18"/>
      <c r="M11" s="106"/>
      <c r="N11" s="107"/>
    </row>
    <row r="12" ht="14.25" customHeight="1">
      <c r="B12" s="15">
        <v>45778.0</v>
      </c>
      <c r="C12" s="29" t="s">
        <v>31</v>
      </c>
      <c r="D12" s="17">
        <v>1000000.0</v>
      </c>
      <c r="E12" s="18"/>
      <c r="F12" s="22"/>
      <c r="M12" s="106"/>
      <c r="N12" s="107"/>
    </row>
    <row r="13" ht="14.25" customHeight="1">
      <c r="B13" s="15">
        <v>45778.0</v>
      </c>
      <c r="C13" s="29" t="s">
        <v>254</v>
      </c>
      <c r="D13" s="17">
        <v>50000.0</v>
      </c>
      <c r="E13" s="18"/>
      <c r="F13" s="19" t="s">
        <v>9</v>
      </c>
      <c r="M13" s="106"/>
      <c r="N13" s="107"/>
    </row>
    <row r="14" ht="14.25" customHeight="1">
      <c r="B14" s="15">
        <v>45778.0</v>
      </c>
      <c r="C14" s="29" t="s">
        <v>439</v>
      </c>
      <c r="D14" s="17">
        <v>500000.0</v>
      </c>
      <c r="E14" s="18"/>
      <c r="F14" s="19" t="s">
        <v>9</v>
      </c>
      <c r="M14" s="106"/>
      <c r="N14" s="107"/>
    </row>
    <row r="15" ht="14.25" customHeight="1">
      <c r="B15" s="15">
        <v>45778.0</v>
      </c>
      <c r="C15" s="16" t="s">
        <v>8</v>
      </c>
      <c r="D15" s="85">
        <v>200000.0</v>
      </c>
      <c r="E15" s="18"/>
      <c r="F15" s="108" t="s">
        <v>9</v>
      </c>
      <c r="M15" s="106"/>
      <c r="N15" s="107"/>
    </row>
    <row r="16" ht="14.25" customHeight="1">
      <c r="B16" s="15">
        <v>45778.0</v>
      </c>
      <c r="C16" s="16" t="s">
        <v>8</v>
      </c>
      <c r="D16" s="17">
        <v>100000.0</v>
      </c>
      <c r="E16" s="18"/>
      <c r="F16" s="109" t="s">
        <v>60</v>
      </c>
      <c r="M16" s="106"/>
      <c r="N16" s="107"/>
    </row>
    <row r="17" ht="14.25" customHeight="1">
      <c r="B17" s="15">
        <v>45778.0</v>
      </c>
      <c r="C17" s="16" t="s">
        <v>15</v>
      </c>
      <c r="D17" s="17">
        <v>100000.0</v>
      </c>
      <c r="E17" s="18"/>
      <c r="F17" s="88"/>
      <c r="M17" s="106"/>
      <c r="N17" s="107"/>
    </row>
    <row r="18" ht="14.25" customHeight="1">
      <c r="B18" s="15">
        <v>45778.0</v>
      </c>
      <c r="C18" s="16" t="s">
        <v>20</v>
      </c>
      <c r="D18" s="17">
        <v>100000.0</v>
      </c>
      <c r="E18" s="18"/>
      <c r="F18" s="22"/>
      <c r="M18" s="106"/>
      <c r="N18" s="107"/>
    </row>
    <row r="19" ht="14.25" customHeight="1">
      <c r="B19" s="15">
        <v>45778.0</v>
      </c>
      <c r="C19" s="16" t="s">
        <v>559</v>
      </c>
      <c r="D19" s="17">
        <v>100000.0</v>
      </c>
      <c r="E19" s="18"/>
      <c r="F19" s="43"/>
      <c r="M19" s="106"/>
      <c r="N19" s="107"/>
    </row>
    <row r="20" ht="14.25" customHeight="1">
      <c r="B20" s="15">
        <v>45778.0</v>
      </c>
      <c r="C20" s="16" t="s">
        <v>36</v>
      </c>
      <c r="D20" s="17">
        <v>250000.0</v>
      </c>
      <c r="E20" s="18"/>
      <c r="F20" s="45" t="s">
        <v>9</v>
      </c>
      <c r="M20" s="106"/>
      <c r="N20" s="107"/>
    </row>
    <row r="21" ht="14.25" customHeight="1">
      <c r="B21" s="15">
        <v>45778.0</v>
      </c>
      <c r="C21" s="16" t="s">
        <v>27</v>
      </c>
      <c r="D21" s="17">
        <v>25000.0</v>
      </c>
      <c r="E21" s="18"/>
      <c r="F21" s="42"/>
      <c r="M21" s="106"/>
      <c r="N21" s="107"/>
    </row>
    <row r="22" ht="14.25" customHeight="1">
      <c r="B22" s="15">
        <v>45778.0</v>
      </c>
      <c r="C22" s="16" t="s">
        <v>33</v>
      </c>
      <c r="D22" s="17">
        <v>300000.0</v>
      </c>
      <c r="E22" s="18"/>
      <c r="F22" s="1"/>
      <c r="M22" s="106"/>
      <c r="N22" s="107"/>
    </row>
    <row r="23" ht="14.25" customHeight="1">
      <c r="B23" s="15">
        <v>45778.0</v>
      </c>
      <c r="C23" s="16" t="s">
        <v>162</v>
      </c>
      <c r="D23" s="17">
        <v>50000.0</v>
      </c>
      <c r="E23" s="18"/>
      <c r="M23" s="106"/>
      <c r="N23" s="107"/>
    </row>
    <row r="24" ht="14.25" customHeight="1">
      <c r="B24" s="15">
        <v>45778.0</v>
      </c>
      <c r="C24" s="16" t="s">
        <v>42</v>
      </c>
      <c r="D24" s="17">
        <v>700000.0</v>
      </c>
      <c r="E24" s="18"/>
      <c r="F24" s="43"/>
      <c r="M24" s="106"/>
      <c r="N24" s="107"/>
    </row>
    <row r="25" ht="14.25" customHeight="1">
      <c r="B25" s="15">
        <v>45778.0</v>
      </c>
      <c r="C25" s="16" t="s">
        <v>29</v>
      </c>
      <c r="D25" s="17">
        <v>1500000.0</v>
      </c>
      <c r="E25" s="18"/>
      <c r="F25" s="89"/>
      <c r="M25" s="106"/>
      <c r="N25" s="107"/>
    </row>
    <row r="26" ht="14.25" customHeight="1">
      <c r="B26" s="15">
        <v>45778.0</v>
      </c>
      <c r="C26" s="16" t="s">
        <v>63</v>
      </c>
      <c r="D26" s="17">
        <v>50000.0</v>
      </c>
      <c r="E26" s="18"/>
      <c r="F26" s="89"/>
      <c r="M26" s="106"/>
      <c r="N26" s="107"/>
    </row>
    <row r="27" ht="14.25" customHeight="1">
      <c r="B27" s="15">
        <v>45778.0</v>
      </c>
      <c r="C27" s="16" t="s">
        <v>266</v>
      </c>
      <c r="D27" s="17">
        <v>288288.0</v>
      </c>
      <c r="E27" s="18"/>
      <c r="F27" s="89"/>
      <c r="M27" s="106"/>
      <c r="N27" s="107"/>
    </row>
    <row r="28" ht="14.25" customHeight="1">
      <c r="B28" s="15">
        <v>45778.0</v>
      </c>
      <c r="C28" s="16" t="s">
        <v>278</v>
      </c>
      <c r="D28" s="17">
        <v>70000.0</v>
      </c>
      <c r="E28" s="18"/>
      <c r="F28" s="110"/>
      <c r="M28" s="106"/>
      <c r="N28" s="107"/>
    </row>
    <row r="29" ht="14.25" customHeight="1">
      <c r="B29" s="15">
        <v>45778.0</v>
      </c>
      <c r="C29" s="16" t="s">
        <v>391</v>
      </c>
      <c r="D29" s="17">
        <v>50000.0</v>
      </c>
      <c r="E29" s="18"/>
      <c r="F29" s="111"/>
      <c r="M29" s="106"/>
      <c r="N29" s="107"/>
    </row>
    <row r="30" ht="14.25" customHeight="1">
      <c r="B30" s="15">
        <v>45778.0</v>
      </c>
      <c r="C30" s="16" t="s">
        <v>49</v>
      </c>
      <c r="D30" s="17">
        <v>40000.0</v>
      </c>
      <c r="E30" s="18"/>
      <c r="F30" s="89"/>
      <c r="M30" s="106"/>
      <c r="N30" s="107"/>
    </row>
    <row r="31" ht="14.25" customHeight="1">
      <c r="B31" s="15">
        <v>45778.0</v>
      </c>
      <c r="C31" s="16" t="s">
        <v>172</v>
      </c>
      <c r="D31" s="17">
        <v>120000.0</v>
      </c>
      <c r="E31" s="18"/>
      <c r="F31" s="89"/>
      <c r="M31" s="106"/>
      <c r="N31" s="107"/>
    </row>
    <row r="32" ht="14.25" customHeight="1">
      <c r="B32" s="15">
        <v>45778.0</v>
      </c>
      <c r="C32" s="16" t="s">
        <v>223</v>
      </c>
      <c r="D32" s="17">
        <v>50000.0</v>
      </c>
      <c r="E32" s="18"/>
      <c r="F32" s="92"/>
      <c r="M32" s="106"/>
      <c r="N32" s="107"/>
    </row>
    <row r="33" ht="14.25" customHeight="1">
      <c r="B33" s="15">
        <v>45778.0</v>
      </c>
      <c r="C33" s="16" t="s">
        <v>546</v>
      </c>
      <c r="D33" s="17">
        <v>1000000.0</v>
      </c>
      <c r="E33" s="18"/>
      <c r="F33" s="3" t="s">
        <v>9</v>
      </c>
      <c r="M33" s="106"/>
      <c r="N33" s="107"/>
    </row>
    <row r="34" ht="14.25" customHeight="1">
      <c r="B34" s="15">
        <v>45778.0</v>
      </c>
      <c r="C34" s="16" t="s">
        <v>143</v>
      </c>
      <c r="D34" s="17">
        <v>500000.0</v>
      </c>
      <c r="E34" s="18"/>
      <c r="F34" s="95" t="s">
        <v>9</v>
      </c>
      <c r="M34" s="106"/>
      <c r="N34" s="107"/>
    </row>
    <row r="35" ht="14.25" customHeight="1">
      <c r="B35" s="15">
        <v>45778.0</v>
      </c>
      <c r="C35" s="16" t="s">
        <v>615</v>
      </c>
      <c r="D35" s="17">
        <v>10000.0</v>
      </c>
      <c r="E35" s="18"/>
      <c r="M35" s="106"/>
      <c r="N35" s="107"/>
    </row>
    <row r="36" ht="14.25" customHeight="1">
      <c r="B36" s="15">
        <v>45779.0</v>
      </c>
      <c r="C36" s="16" t="s">
        <v>45</v>
      </c>
      <c r="D36" s="17">
        <v>600000.0</v>
      </c>
      <c r="E36" s="18"/>
      <c r="F36" s="91" t="s">
        <v>46</v>
      </c>
      <c r="M36" s="106"/>
      <c r="N36" s="107"/>
    </row>
    <row r="37" ht="14.25" customHeight="1">
      <c r="B37" s="15">
        <v>45779.0</v>
      </c>
      <c r="C37" s="16" t="s">
        <v>18</v>
      </c>
      <c r="D37" s="17">
        <v>500000.0</v>
      </c>
      <c r="E37" s="18"/>
      <c r="F37" s="89"/>
      <c r="M37" s="106"/>
      <c r="N37" s="107"/>
    </row>
    <row r="38" ht="14.25" customHeight="1">
      <c r="B38" s="15">
        <v>45779.0</v>
      </c>
      <c r="C38" s="16" t="s">
        <v>391</v>
      </c>
      <c r="D38" s="17">
        <v>20000.0</v>
      </c>
      <c r="E38" s="18"/>
      <c r="F38" s="89"/>
      <c r="M38" s="106"/>
      <c r="N38" s="107"/>
    </row>
    <row r="39" ht="14.25" customHeight="1">
      <c r="B39" s="15">
        <v>45779.0</v>
      </c>
      <c r="C39" s="16" t="s">
        <v>34</v>
      </c>
      <c r="D39" s="17">
        <v>500000.0</v>
      </c>
      <c r="E39" s="18"/>
      <c r="F39" s="42"/>
      <c r="M39" s="106"/>
      <c r="N39" s="107"/>
    </row>
    <row r="40" ht="14.25" customHeight="1">
      <c r="B40" s="15">
        <v>45779.0</v>
      </c>
      <c r="C40" s="16" t="s">
        <v>27</v>
      </c>
      <c r="D40" s="17">
        <v>25000.0</v>
      </c>
      <c r="E40" s="18"/>
      <c r="F40" s="112"/>
      <c r="M40" s="106"/>
      <c r="N40" s="107"/>
    </row>
    <row r="41" ht="14.25" customHeight="1">
      <c r="B41" s="15">
        <v>45779.0</v>
      </c>
      <c r="C41" s="16" t="s">
        <v>58</v>
      </c>
      <c r="D41" s="17">
        <v>126119.0</v>
      </c>
      <c r="E41" s="18"/>
      <c r="F41" s="42"/>
      <c r="M41" s="106"/>
      <c r="N41" s="107"/>
    </row>
    <row r="42" ht="14.25" customHeight="1">
      <c r="B42" s="15">
        <v>45779.0</v>
      </c>
      <c r="C42" s="16" t="s">
        <v>14</v>
      </c>
      <c r="D42" s="17">
        <v>15000.0</v>
      </c>
      <c r="E42" s="18"/>
      <c r="F42" s="42"/>
      <c r="M42" s="106"/>
      <c r="N42" s="107"/>
    </row>
    <row r="43" ht="14.25" customHeight="1">
      <c r="B43" s="15">
        <v>45779.0</v>
      </c>
      <c r="C43" s="16" t="s">
        <v>534</v>
      </c>
      <c r="D43" s="17">
        <v>10000.0</v>
      </c>
      <c r="E43" s="18"/>
      <c r="F43" s="89"/>
      <c r="M43" s="106"/>
      <c r="N43" s="107"/>
    </row>
    <row r="44" ht="14.25" customHeight="1">
      <c r="B44" s="15">
        <v>45779.0</v>
      </c>
      <c r="C44" s="16" t="s">
        <v>81</v>
      </c>
      <c r="D44" s="17">
        <v>50000.0</v>
      </c>
      <c r="E44" s="18"/>
      <c r="F44" s="112"/>
      <c r="M44" s="106"/>
      <c r="N44" s="107"/>
    </row>
    <row r="45" ht="14.25" customHeight="1">
      <c r="B45" s="15">
        <v>45779.0</v>
      </c>
      <c r="C45" s="16" t="s">
        <v>616</v>
      </c>
      <c r="D45" s="17">
        <v>100000.0</v>
      </c>
      <c r="E45" s="18"/>
      <c r="M45" s="106"/>
      <c r="N45" s="107"/>
    </row>
    <row r="46" ht="14.25" customHeight="1">
      <c r="B46" s="15">
        <v>45779.0</v>
      </c>
      <c r="C46" s="16" t="s">
        <v>39</v>
      </c>
      <c r="D46" s="17">
        <v>200000.0</v>
      </c>
      <c r="E46" s="18"/>
      <c r="F46" s="89"/>
      <c r="M46" s="106"/>
      <c r="N46" s="107"/>
    </row>
    <row r="47" ht="14.25" customHeight="1">
      <c r="B47" s="15">
        <v>45779.0</v>
      </c>
      <c r="C47" s="16" t="s">
        <v>355</v>
      </c>
      <c r="D47" s="17">
        <v>500123.0</v>
      </c>
      <c r="E47" s="18"/>
      <c r="F47" s="92"/>
      <c r="M47" s="106"/>
      <c r="N47" s="107"/>
    </row>
    <row r="48" ht="14.25" customHeight="1">
      <c r="B48" s="15">
        <v>45779.0</v>
      </c>
      <c r="C48" s="16" t="s">
        <v>21</v>
      </c>
      <c r="D48" s="17">
        <v>25000.0</v>
      </c>
      <c r="E48" s="18"/>
      <c r="F48" s="42"/>
      <c r="M48" s="106"/>
      <c r="N48" s="107"/>
    </row>
    <row r="49" ht="14.25" customHeight="1">
      <c r="B49" s="15">
        <v>45780.0</v>
      </c>
      <c r="C49" s="16" t="s">
        <v>10</v>
      </c>
      <c r="D49" s="17">
        <v>10000.0</v>
      </c>
      <c r="E49" s="18"/>
      <c r="F49" s="42"/>
      <c r="M49" s="106"/>
      <c r="N49" s="107"/>
    </row>
    <row r="50" ht="14.25" customHeight="1">
      <c r="B50" s="15">
        <v>45780.0</v>
      </c>
      <c r="C50" s="16" t="s">
        <v>175</v>
      </c>
      <c r="D50" s="17">
        <v>50000.0</v>
      </c>
      <c r="E50" s="18"/>
      <c r="F50" s="42"/>
      <c r="M50" s="113"/>
      <c r="N50" s="114"/>
    </row>
    <row r="51" ht="14.25" customHeight="1">
      <c r="B51" s="15">
        <v>45780.0</v>
      </c>
      <c r="C51" s="16" t="s">
        <v>201</v>
      </c>
      <c r="D51" s="17">
        <v>100000.0</v>
      </c>
      <c r="E51" s="18"/>
      <c r="F51" s="42"/>
      <c r="M51" s="115"/>
      <c r="N51" s="114"/>
    </row>
    <row r="52" ht="14.25" customHeight="1">
      <c r="B52" s="15">
        <v>45780.0</v>
      </c>
      <c r="C52" s="16" t="s">
        <v>91</v>
      </c>
      <c r="D52" s="17">
        <v>100000.0</v>
      </c>
      <c r="E52" s="18"/>
      <c r="F52" s="44" t="s">
        <v>9</v>
      </c>
      <c r="M52" s="106"/>
      <c r="N52" s="107"/>
    </row>
    <row r="53" ht="14.25" customHeight="1">
      <c r="B53" s="15">
        <v>45780.0</v>
      </c>
      <c r="C53" s="16" t="s">
        <v>441</v>
      </c>
      <c r="D53" s="17">
        <v>200000.0</v>
      </c>
      <c r="E53" s="18"/>
      <c r="F53" s="42"/>
      <c r="M53" s="106"/>
      <c r="N53" s="107"/>
    </row>
    <row r="54" ht="14.25" customHeight="1">
      <c r="B54" s="15">
        <v>45780.0</v>
      </c>
      <c r="C54" s="16" t="s">
        <v>181</v>
      </c>
      <c r="D54" s="17">
        <v>100000.0</v>
      </c>
      <c r="E54" s="18"/>
      <c r="F54" s="42"/>
      <c r="M54" s="106"/>
      <c r="N54" s="107"/>
    </row>
    <row r="55" ht="14.25" customHeight="1">
      <c r="B55" s="15">
        <v>45780.0</v>
      </c>
      <c r="C55" s="16" t="s">
        <v>44</v>
      </c>
      <c r="D55" s="17">
        <v>1000000.0</v>
      </c>
      <c r="E55" s="18"/>
      <c r="F55" s="42"/>
      <c r="M55" s="106"/>
      <c r="N55" s="107"/>
    </row>
    <row r="56" ht="14.25" customHeight="1">
      <c r="B56" s="15">
        <v>45780.0</v>
      </c>
      <c r="C56" s="16" t="s">
        <v>268</v>
      </c>
      <c r="D56" s="17">
        <v>50000.0</v>
      </c>
      <c r="E56" s="18"/>
      <c r="F56" s="42"/>
      <c r="M56" s="106"/>
      <c r="N56" s="107"/>
    </row>
    <row r="57" ht="14.25" customHeight="1">
      <c r="B57" s="15">
        <v>45780.0</v>
      </c>
      <c r="C57" s="16" t="s">
        <v>129</v>
      </c>
      <c r="D57" s="17">
        <v>50000.0</v>
      </c>
      <c r="E57" s="18"/>
      <c r="F57" s="42"/>
      <c r="M57" s="106"/>
      <c r="N57" s="107"/>
    </row>
    <row r="58" ht="14.25" customHeight="1">
      <c r="B58" s="15">
        <v>45780.0</v>
      </c>
      <c r="C58" s="16" t="s">
        <v>86</v>
      </c>
      <c r="D58" s="17">
        <v>1100000.0</v>
      </c>
      <c r="E58" s="18"/>
      <c r="F58" s="42"/>
      <c r="M58" s="106"/>
      <c r="N58" s="107"/>
    </row>
    <row r="59" ht="14.25" customHeight="1">
      <c r="B59" s="15">
        <v>45780.0</v>
      </c>
      <c r="C59" s="16" t="s">
        <v>57</v>
      </c>
      <c r="D59" s="17">
        <v>100000.0</v>
      </c>
      <c r="E59" s="18"/>
      <c r="F59" s="42"/>
      <c r="M59" s="106"/>
      <c r="N59" s="107"/>
    </row>
    <row r="60" ht="14.25" customHeight="1">
      <c r="B60" s="15">
        <v>45780.0</v>
      </c>
      <c r="C60" s="16" t="s">
        <v>221</v>
      </c>
      <c r="D60" s="17">
        <v>170000.0</v>
      </c>
      <c r="E60" s="18"/>
      <c r="F60" s="42"/>
      <c r="M60" s="106"/>
      <c r="N60" s="107"/>
    </row>
    <row r="61" ht="14.25" customHeight="1">
      <c r="B61" s="15">
        <v>45780.0</v>
      </c>
      <c r="C61" s="16" t="s">
        <v>140</v>
      </c>
      <c r="D61" s="17">
        <v>500000.0</v>
      </c>
      <c r="E61" s="18"/>
      <c r="F61" s="42"/>
      <c r="M61" s="106"/>
      <c r="N61" s="107"/>
    </row>
    <row r="62" ht="14.25" customHeight="1">
      <c r="B62" s="15">
        <v>45780.0</v>
      </c>
      <c r="C62" s="16" t="s">
        <v>617</v>
      </c>
      <c r="D62" s="17">
        <v>250000.0</v>
      </c>
      <c r="E62" s="18"/>
      <c r="F62" s="42"/>
      <c r="M62" s="106"/>
      <c r="N62" s="107"/>
    </row>
    <row r="63" ht="14.25" customHeight="1">
      <c r="B63" s="15">
        <v>45780.0</v>
      </c>
      <c r="C63" s="16" t="s">
        <v>618</v>
      </c>
      <c r="D63" s="17">
        <v>50000.0</v>
      </c>
      <c r="E63" s="18"/>
      <c r="F63" s="42"/>
      <c r="M63" s="106"/>
      <c r="N63" s="107"/>
    </row>
    <row r="64" ht="14.25" customHeight="1">
      <c r="B64" s="15">
        <v>45780.0</v>
      </c>
      <c r="C64" s="16" t="s">
        <v>246</v>
      </c>
      <c r="D64" s="17">
        <v>100000.0</v>
      </c>
      <c r="E64" s="18"/>
      <c r="F64" s="42"/>
      <c r="M64" s="106"/>
      <c r="N64" s="107"/>
    </row>
    <row r="65" ht="14.25" customHeight="1">
      <c r="B65" s="15">
        <v>45781.0</v>
      </c>
      <c r="C65" s="16" t="s">
        <v>92</v>
      </c>
      <c r="D65" s="17">
        <v>100000.0</v>
      </c>
      <c r="E65" s="18"/>
      <c r="F65" s="42"/>
      <c r="M65" s="106"/>
      <c r="N65" s="107"/>
    </row>
    <row r="66" ht="14.25" customHeight="1">
      <c r="B66" s="15">
        <v>45781.0</v>
      </c>
      <c r="C66" s="16" t="s">
        <v>27</v>
      </c>
      <c r="D66" s="17">
        <v>50000.0</v>
      </c>
      <c r="E66" s="18"/>
      <c r="F66" s="42"/>
      <c r="M66" s="106"/>
      <c r="N66" s="107"/>
    </row>
    <row r="67" ht="14.25" customHeight="1">
      <c r="B67" s="15">
        <v>45781.0</v>
      </c>
      <c r="C67" s="16" t="s">
        <v>94</v>
      </c>
      <c r="D67" s="17">
        <v>25000.0</v>
      </c>
      <c r="E67" s="18"/>
      <c r="F67" s="44" t="s">
        <v>9</v>
      </c>
      <c r="M67" s="106"/>
      <c r="N67" s="107"/>
    </row>
    <row r="68" ht="14.25" customHeight="1">
      <c r="B68" s="15">
        <v>45781.0</v>
      </c>
      <c r="C68" s="16" t="s">
        <v>619</v>
      </c>
      <c r="D68" s="17">
        <v>100000.0</v>
      </c>
      <c r="E68" s="18"/>
      <c r="F68" s="42"/>
      <c r="M68" s="106"/>
      <c r="N68" s="107"/>
    </row>
    <row r="69" ht="14.25" customHeight="1">
      <c r="B69" s="15">
        <v>45781.0</v>
      </c>
      <c r="C69" s="16" t="s">
        <v>41</v>
      </c>
      <c r="D69" s="17">
        <v>500000.0</v>
      </c>
      <c r="E69" s="18"/>
      <c r="F69" s="42"/>
      <c r="M69" s="106"/>
      <c r="N69" s="107"/>
    </row>
    <row r="70" ht="14.25" customHeight="1">
      <c r="B70" s="15">
        <v>45781.0</v>
      </c>
      <c r="C70" s="16" t="s">
        <v>102</v>
      </c>
      <c r="D70" s="17">
        <v>100000.0</v>
      </c>
      <c r="E70" s="18"/>
      <c r="F70" s="42"/>
      <c r="M70" s="106"/>
      <c r="N70" s="107"/>
    </row>
    <row r="71" ht="14.25" customHeight="1">
      <c r="B71" s="15">
        <v>45781.0</v>
      </c>
      <c r="C71" s="16" t="s">
        <v>314</v>
      </c>
      <c r="D71" s="17">
        <v>100000.0</v>
      </c>
      <c r="E71" s="18"/>
      <c r="F71" s="42"/>
      <c r="M71" s="106"/>
      <c r="N71" s="107"/>
    </row>
    <row r="72" ht="14.25" customHeight="1">
      <c r="B72" s="15">
        <v>45781.0</v>
      </c>
      <c r="C72" s="29" t="s">
        <v>62</v>
      </c>
      <c r="D72" s="30">
        <v>211073.0</v>
      </c>
      <c r="E72" s="31"/>
      <c r="F72" s="42"/>
      <c r="M72" s="106"/>
      <c r="N72" s="107"/>
    </row>
    <row r="73" ht="14.25" customHeight="1">
      <c r="B73" s="15">
        <v>45781.0</v>
      </c>
      <c r="C73" s="29" t="s">
        <v>32</v>
      </c>
      <c r="D73" s="30">
        <v>300000.0</v>
      </c>
      <c r="E73" s="31"/>
      <c r="F73" s="44" t="s">
        <v>9</v>
      </c>
      <c r="M73" s="106"/>
      <c r="N73" s="107"/>
    </row>
    <row r="74" ht="14.25" customHeight="1">
      <c r="B74" s="15">
        <v>45781.0</v>
      </c>
      <c r="C74" s="29" t="s">
        <v>510</v>
      </c>
      <c r="D74" s="30">
        <v>50000.0</v>
      </c>
      <c r="E74" s="31"/>
      <c r="F74" s="42"/>
      <c r="M74" s="106"/>
      <c r="N74" s="107"/>
    </row>
    <row r="75" ht="14.25" customHeight="1">
      <c r="B75" s="15">
        <v>45781.0</v>
      </c>
      <c r="C75" s="29" t="s">
        <v>325</v>
      </c>
      <c r="D75" s="30">
        <v>500000.0</v>
      </c>
      <c r="E75" s="31"/>
      <c r="F75" s="42"/>
      <c r="M75" s="106"/>
      <c r="N75" s="107"/>
    </row>
    <row r="76" ht="14.25" customHeight="1">
      <c r="B76" s="15">
        <v>45781.0</v>
      </c>
      <c r="C76" s="29" t="s">
        <v>187</v>
      </c>
      <c r="D76" s="30">
        <v>1000000.0</v>
      </c>
      <c r="E76" s="31"/>
      <c r="F76" s="44" t="s">
        <v>46</v>
      </c>
      <c r="M76" s="106"/>
      <c r="N76" s="107"/>
    </row>
    <row r="77" ht="14.25" customHeight="1">
      <c r="B77" s="15">
        <v>45781.0</v>
      </c>
      <c r="C77" s="29" t="s">
        <v>620</v>
      </c>
      <c r="D77" s="30">
        <v>1500000.0</v>
      </c>
      <c r="E77" s="31"/>
      <c r="F77" s="42"/>
      <c r="M77" s="106"/>
      <c r="N77" s="107"/>
    </row>
    <row r="78" ht="14.25" customHeight="1">
      <c r="B78" s="15">
        <v>45781.0</v>
      </c>
      <c r="C78" s="29" t="s">
        <v>621</v>
      </c>
      <c r="D78" s="30">
        <v>1500000.0</v>
      </c>
      <c r="E78" s="31"/>
      <c r="F78" s="42"/>
      <c r="M78" s="106"/>
      <c r="N78" s="107"/>
    </row>
    <row r="79" ht="14.25" customHeight="1">
      <c r="B79" s="15">
        <v>45781.0</v>
      </c>
      <c r="C79" s="29" t="s">
        <v>37</v>
      </c>
      <c r="D79" s="30">
        <v>1000000.0</v>
      </c>
      <c r="E79" s="31"/>
      <c r="F79" s="42"/>
      <c r="M79" s="106"/>
      <c r="N79" s="107"/>
    </row>
    <row r="80" ht="14.25" customHeight="1">
      <c r="B80" s="15">
        <v>45781.0</v>
      </c>
      <c r="C80" s="29" t="s">
        <v>351</v>
      </c>
      <c r="D80" s="30">
        <v>500000.0</v>
      </c>
      <c r="E80" s="31"/>
      <c r="F80" s="44" t="s">
        <v>9</v>
      </c>
      <c r="M80" s="116"/>
      <c r="N80" s="107"/>
    </row>
    <row r="81" ht="14.25" customHeight="1">
      <c r="B81" s="15">
        <v>45781.0</v>
      </c>
      <c r="C81" s="29" t="s">
        <v>64</v>
      </c>
      <c r="D81" s="30">
        <v>50000.0</v>
      </c>
      <c r="E81" s="31"/>
      <c r="F81" s="42"/>
      <c r="M81" s="116"/>
      <c r="N81" s="107"/>
    </row>
    <row r="82" ht="14.25" customHeight="1">
      <c r="B82" s="15">
        <v>45781.0</v>
      </c>
      <c r="C82" s="29" t="s">
        <v>54</v>
      </c>
      <c r="D82" s="30">
        <v>123467.0</v>
      </c>
      <c r="E82" s="31"/>
      <c r="F82" s="44" t="s">
        <v>9</v>
      </c>
      <c r="M82" s="106"/>
      <c r="N82" s="107"/>
    </row>
    <row r="83" ht="14.25" customHeight="1">
      <c r="B83" s="15">
        <v>45781.0</v>
      </c>
      <c r="C83" s="29" t="s">
        <v>276</v>
      </c>
      <c r="D83" s="30">
        <v>10153.0</v>
      </c>
      <c r="E83" s="31"/>
      <c r="F83" s="44" t="s">
        <v>9</v>
      </c>
      <c r="M83" s="106"/>
      <c r="N83" s="107"/>
    </row>
    <row r="84" ht="14.25" customHeight="1">
      <c r="B84" s="15">
        <v>45781.0</v>
      </c>
      <c r="C84" s="29" t="s">
        <v>218</v>
      </c>
      <c r="D84" s="30">
        <v>500000.0</v>
      </c>
      <c r="E84" s="31"/>
      <c r="F84" s="44">
        <v>8.0</v>
      </c>
      <c r="M84" s="106"/>
      <c r="N84" s="107"/>
    </row>
    <row r="85" ht="14.25" customHeight="1">
      <c r="B85" s="15">
        <v>45781.0</v>
      </c>
      <c r="C85" s="29" t="s">
        <v>622</v>
      </c>
      <c r="D85" s="30">
        <v>150000.0</v>
      </c>
      <c r="E85" s="31"/>
      <c r="F85" s="42"/>
      <c r="M85" s="106"/>
      <c r="N85" s="107"/>
    </row>
    <row r="86" ht="14.25" customHeight="1">
      <c r="B86" s="15">
        <v>45781.0</v>
      </c>
      <c r="C86" s="29" t="s">
        <v>144</v>
      </c>
      <c r="D86" s="30">
        <v>250000.0</v>
      </c>
      <c r="E86" s="31"/>
      <c r="F86" s="44" t="s">
        <v>9</v>
      </c>
      <c r="M86" s="106"/>
      <c r="N86" s="107"/>
    </row>
    <row r="87" ht="14.25" customHeight="1">
      <c r="B87" s="15">
        <v>45782.0</v>
      </c>
      <c r="C87" s="16" t="s">
        <v>376</v>
      </c>
      <c r="D87" s="30">
        <v>50000.0</v>
      </c>
      <c r="E87" s="31"/>
      <c r="F87" s="44" t="s">
        <v>9</v>
      </c>
      <c r="M87" s="106"/>
      <c r="N87" s="107"/>
    </row>
    <row r="88" ht="14.25" customHeight="1">
      <c r="B88" s="15">
        <v>45782.0</v>
      </c>
      <c r="C88" s="28" t="s">
        <v>223</v>
      </c>
      <c r="D88" s="117">
        <v>50000.0</v>
      </c>
      <c r="E88" s="31"/>
      <c r="F88" s="42"/>
      <c r="M88" s="106"/>
      <c r="N88" s="107"/>
    </row>
    <row r="89" ht="14.25" customHeight="1">
      <c r="B89" s="15">
        <v>45782.0</v>
      </c>
      <c r="C89" s="29" t="s">
        <v>534</v>
      </c>
      <c r="D89" s="30">
        <v>10000.0</v>
      </c>
      <c r="E89" s="31"/>
      <c r="F89" s="42"/>
      <c r="M89" s="106"/>
      <c r="N89" s="107"/>
    </row>
    <row r="90" ht="14.25" customHeight="1">
      <c r="B90" s="15">
        <v>45782.0</v>
      </c>
      <c r="C90" s="29" t="s">
        <v>227</v>
      </c>
      <c r="D90" s="30">
        <v>100000.0</v>
      </c>
      <c r="E90" s="31"/>
      <c r="F90" s="42"/>
      <c r="M90" s="106"/>
      <c r="N90" s="107"/>
    </row>
    <row r="91" ht="14.25" customHeight="1">
      <c r="B91" s="15">
        <v>45782.0</v>
      </c>
      <c r="C91" s="29" t="s">
        <v>111</v>
      </c>
      <c r="D91" s="30">
        <v>50000.0</v>
      </c>
      <c r="E91" s="31"/>
      <c r="F91" s="42"/>
      <c r="M91" s="106"/>
      <c r="N91" s="107"/>
    </row>
    <row r="92" ht="14.25" customHeight="1">
      <c r="B92" s="15">
        <v>45782.0</v>
      </c>
      <c r="C92" s="29" t="s">
        <v>446</v>
      </c>
      <c r="D92" s="30">
        <v>300000.0</v>
      </c>
      <c r="E92" s="31"/>
      <c r="F92" s="87"/>
      <c r="M92" s="106"/>
      <c r="N92" s="107"/>
    </row>
    <row r="93" ht="14.25" customHeight="1">
      <c r="B93" s="15">
        <v>45782.0</v>
      </c>
      <c r="C93" s="29" t="s">
        <v>391</v>
      </c>
      <c r="D93" s="30">
        <v>20000.0</v>
      </c>
      <c r="E93" s="31"/>
      <c r="F93" s="42"/>
      <c r="M93" s="106"/>
      <c r="N93" s="107"/>
    </row>
    <row r="94" ht="14.25" customHeight="1">
      <c r="B94" s="15">
        <v>45782.0</v>
      </c>
      <c r="C94" s="29" t="s">
        <v>127</v>
      </c>
      <c r="D94" s="30">
        <v>100000.0</v>
      </c>
      <c r="E94" s="31"/>
      <c r="F94" s="96"/>
      <c r="M94" s="106"/>
      <c r="N94" s="107"/>
    </row>
    <row r="95" ht="14.25" customHeight="1">
      <c r="B95" s="15">
        <v>45782.0</v>
      </c>
      <c r="C95" s="29" t="s">
        <v>143</v>
      </c>
      <c r="D95" s="30">
        <v>500000.0</v>
      </c>
      <c r="E95" s="31"/>
      <c r="F95" s="97" t="s">
        <v>9</v>
      </c>
      <c r="M95" s="106"/>
      <c r="N95" s="107"/>
    </row>
    <row r="96" ht="14.25" customHeight="1">
      <c r="B96" s="15">
        <v>45782.0</v>
      </c>
      <c r="C96" s="29" t="s">
        <v>623</v>
      </c>
      <c r="D96" s="30">
        <v>50000.0</v>
      </c>
      <c r="E96" s="31"/>
      <c r="F96" s="43"/>
      <c r="M96" s="106"/>
      <c r="N96" s="107"/>
    </row>
    <row r="97" ht="14.25" customHeight="1">
      <c r="B97" s="15">
        <v>45782.0</v>
      </c>
      <c r="C97" s="29" t="s">
        <v>49</v>
      </c>
      <c r="D97" s="30">
        <v>40000.0</v>
      </c>
      <c r="E97" s="31"/>
      <c r="F97" s="96"/>
      <c r="M97" s="106"/>
      <c r="N97" s="107"/>
    </row>
    <row r="98" ht="14.25" customHeight="1">
      <c r="B98" s="15">
        <v>45782.0</v>
      </c>
      <c r="C98" s="29" t="s">
        <v>27</v>
      </c>
      <c r="D98" s="30">
        <v>25000.0</v>
      </c>
      <c r="E98" s="31"/>
      <c r="F98" s="96"/>
      <c r="M98" s="106"/>
      <c r="N98" s="107"/>
    </row>
    <row r="99" ht="14.25" customHeight="1">
      <c r="B99" s="15">
        <v>45782.0</v>
      </c>
      <c r="C99" s="29" t="s">
        <v>84</v>
      </c>
      <c r="D99" s="30">
        <v>100000.0</v>
      </c>
      <c r="E99" s="31"/>
      <c r="F99" s="96"/>
      <c r="M99" s="106"/>
      <c r="N99" s="107"/>
    </row>
    <row r="100" ht="14.25" customHeight="1">
      <c r="B100" s="15">
        <v>45782.0</v>
      </c>
      <c r="C100" s="29" t="s">
        <v>266</v>
      </c>
      <c r="D100" s="30">
        <v>88822.0</v>
      </c>
      <c r="E100" s="31"/>
      <c r="F100" s="89"/>
      <c r="M100" s="106"/>
      <c r="N100" s="107"/>
    </row>
    <row r="101" ht="14.25" customHeight="1">
      <c r="B101" s="15">
        <v>45782.0</v>
      </c>
      <c r="C101" s="29" t="s">
        <v>59</v>
      </c>
      <c r="D101" s="30">
        <v>500000.0</v>
      </c>
      <c r="E101" s="31"/>
      <c r="F101" s="45" t="s">
        <v>60</v>
      </c>
      <c r="M101" s="106"/>
      <c r="N101" s="107"/>
    </row>
    <row r="102" ht="14.25" customHeight="1">
      <c r="B102" s="15">
        <v>45782.0</v>
      </c>
      <c r="C102" s="29" t="s">
        <v>103</v>
      </c>
      <c r="D102" s="30">
        <v>400000.0</v>
      </c>
      <c r="E102" s="31"/>
      <c r="F102" s="96"/>
      <c r="M102" s="106"/>
      <c r="N102" s="107"/>
    </row>
    <row r="103" ht="14.25" customHeight="1">
      <c r="B103" s="15">
        <v>45782.0</v>
      </c>
      <c r="C103" s="29" t="s">
        <v>117</v>
      </c>
      <c r="D103" s="30">
        <v>50000.0</v>
      </c>
      <c r="E103" s="31"/>
      <c r="F103" s="96"/>
      <c r="M103" s="106"/>
      <c r="N103" s="107"/>
    </row>
    <row r="104" ht="14.25" customHeight="1">
      <c r="B104" s="15">
        <v>45782.0</v>
      </c>
      <c r="C104" s="29" t="s">
        <v>234</v>
      </c>
      <c r="D104" s="30">
        <v>100000.0</v>
      </c>
      <c r="E104" s="31"/>
      <c r="F104" s="96"/>
      <c r="M104" s="106"/>
      <c r="N104" s="107"/>
    </row>
    <row r="105" ht="14.25" customHeight="1">
      <c r="B105" s="15">
        <v>45782.0</v>
      </c>
      <c r="C105" s="29" t="s">
        <v>624</v>
      </c>
      <c r="D105" s="30">
        <v>100000.0</v>
      </c>
      <c r="E105" s="31"/>
      <c r="F105" s="89"/>
      <c r="M105" s="106"/>
      <c r="N105" s="107"/>
    </row>
    <row r="106" ht="14.25" customHeight="1">
      <c r="B106" s="15">
        <v>45783.0</v>
      </c>
      <c r="C106" s="29" t="s">
        <v>431</v>
      </c>
      <c r="D106" s="30">
        <v>2.5E7</v>
      </c>
      <c r="E106" s="31"/>
      <c r="F106" s="97" t="s">
        <v>625</v>
      </c>
      <c r="M106" s="106"/>
      <c r="N106" s="107"/>
    </row>
    <row r="107" ht="14.25" customHeight="1">
      <c r="B107" s="15">
        <v>45783.0</v>
      </c>
      <c r="C107" s="29" t="s">
        <v>608</v>
      </c>
      <c r="D107" s="30">
        <v>100000.0</v>
      </c>
      <c r="E107" s="31"/>
      <c r="F107" s="43"/>
      <c r="M107" s="106"/>
      <c r="N107" s="107"/>
    </row>
    <row r="108" ht="14.25" customHeight="1">
      <c r="B108" s="15">
        <v>45783.0</v>
      </c>
      <c r="C108" s="29" t="s">
        <v>154</v>
      </c>
      <c r="D108" s="30">
        <v>250000.0</v>
      </c>
      <c r="E108" s="31"/>
      <c r="F108" s="96"/>
      <c r="M108" s="106"/>
      <c r="N108" s="107"/>
    </row>
    <row r="109" ht="14.25" customHeight="1">
      <c r="B109" s="15">
        <v>45783.0</v>
      </c>
      <c r="C109" s="29" t="s">
        <v>608</v>
      </c>
      <c r="D109" s="30">
        <v>100000.0</v>
      </c>
      <c r="E109" s="31"/>
      <c r="F109" s="96"/>
      <c r="M109" s="106"/>
      <c r="N109" s="107"/>
    </row>
    <row r="110" ht="14.25" customHeight="1">
      <c r="B110" s="15">
        <v>45783.0</v>
      </c>
      <c r="C110" s="29" t="s">
        <v>626</v>
      </c>
      <c r="D110" s="30">
        <v>200000.0</v>
      </c>
      <c r="E110" s="31"/>
      <c r="F110" s="96"/>
      <c r="M110" s="106"/>
      <c r="N110" s="107"/>
    </row>
    <row r="111" ht="14.25" customHeight="1">
      <c r="B111" s="15">
        <v>45783.0</v>
      </c>
      <c r="C111" s="29" t="s">
        <v>374</v>
      </c>
      <c r="D111" s="30">
        <v>150000.0</v>
      </c>
      <c r="E111" s="31"/>
      <c r="F111" s="97" t="s">
        <v>9</v>
      </c>
      <c r="M111" s="106"/>
      <c r="N111" s="107"/>
    </row>
    <row r="112" ht="14.25" customHeight="1">
      <c r="B112" s="15">
        <v>45783.0</v>
      </c>
      <c r="C112" s="29" t="s">
        <v>90</v>
      </c>
      <c r="D112" s="30">
        <v>200000.0</v>
      </c>
      <c r="E112" s="31"/>
      <c r="F112" s="96"/>
      <c r="M112" s="106"/>
      <c r="N112" s="107"/>
    </row>
    <row r="113" ht="14.25" customHeight="1">
      <c r="B113" s="15">
        <v>45783.0</v>
      </c>
      <c r="C113" s="29" t="s">
        <v>391</v>
      </c>
      <c r="D113" s="30">
        <v>20000.0</v>
      </c>
      <c r="E113" s="31"/>
      <c r="F113" s="96"/>
      <c r="M113" s="106"/>
      <c r="N113" s="107"/>
    </row>
    <row r="114" ht="14.25" customHeight="1">
      <c r="B114" s="15">
        <v>45783.0</v>
      </c>
      <c r="C114" s="29" t="s">
        <v>56</v>
      </c>
      <c r="D114" s="30">
        <v>500000.0</v>
      </c>
      <c r="E114" s="31"/>
      <c r="F114" s="96"/>
      <c r="M114" s="106"/>
      <c r="N114" s="107"/>
    </row>
    <row r="115" ht="14.25" customHeight="1">
      <c r="B115" s="15">
        <v>45783.0</v>
      </c>
      <c r="C115" s="29" t="s">
        <v>27</v>
      </c>
      <c r="D115" s="30">
        <v>25000.0</v>
      </c>
      <c r="E115" s="31"/>
      <c r="F115" s="42"/>
      <c r="M115" s="106"/>
      <c r="N115" s="107"/>
    </row>
    <row r="116" ht="14.25" customHeight="1">
      <c r="B116" s="15">
        <v>45783.0</v>
      </c>
      <c r="C116" s="29" t="s">
        <v>159</v>
      </c>
      <c r="D116" s="30">
        <v>500000.0</v>
      </c>
      <c r="E116" s="31"/>
      <c r="F116" s="44" t="s">
        <v>9</v>
      </c>
      <c r="M116" s="106"/>
      <c r="N116" s="107"/>
    </row>
    <row r="117" ht="14.25" customHeight="1">
      <c r="B117" s="15">
        <v>45783.0</v>
      </c>
      <c r="C117" s="29" t="s">
        <v>417</v>
      </c>
      <c r="D117" s="30">
        <v>500000.0</v>
      </c>
      <c r="E117" s="31"/>
      <c r="F117" s="45"/>
      <c r="G117" s="1" t="s">
        <v>627</v>
      </c>
      <c r="M117" s="106"/>
      <c r="N117" s="118"/>
    </row>
    <row r="118" ht="14.25" customHeight="1">
      <c r="B118" s="15">
        <v>45783.0</v>
      </c>
      <c r="C118" s="29" t="s">
        <v>386</v>
      </c>
      <c r="D118" s="30">
        <v>50000.0</v>
      </c>
      <c r="E118" s="31"/>
      <c r="F118" s="43"/>
      <c r="M118" s="106"/>
      <c r="N118" s="118"/>
    </row>
    <row r="119" ht="14.25" customHeight="1">
      <c r="B119" s="15">
        <v>45783.0</v>
      </c>
      <c r="C119" s="29" t="s">
        <v>577</v>
      </c>
      <c r="D119" s="30">
        <v>250000.0</v>
      </c>
      <c r="E119" s="31"/>
      <c r="F119" s="45" t="s">
        <v>9</v>
      </c>
      <c r="M119" s="106"/>
      <c r="N119" s="118"/>
    </row>
    <row r="120" ht="14.25" customHeight="1">
      <c r="B120" s="15">
        <v>45783.0</v>
      </c>
      <c r="C120" s="29" t="s">
        <v>628</v>
      </c>
      <c r="D120" s="30">
        <v>1500000.0</v>
      </c>
      <c r="E120" s="31"/>
      <c r="F120" s="43"/>
      <c r="M120" s="106"/>
      <c r="N120" s="118"/>
    </row>
    <row r="121" ht="14.25" customHeight="1">
      <c r="B121" s="15">
        <v>45783.0</v>
      </c>
      <c r="C121" s="29" t="s">
        <v>196</v>
      </c>
      <c r="D121" s="30">
        <v>5000000.0</v>
      </c>
      <c r="E121" s="31"/>
      <c r="F121" s="43"/>
      <c r="M121" s="106"/>
      <c r="N121" s="118"/>
    </row>
    <row r="122" ht="14.25" customHeight="1">
      <c r="B122" s="15">
        <v>45783.0</v>
      </c>
      <c r="C122" s="29" t="s">
        <v>629</v>
      </c>
      <c r="D122" s="30">
        <v>8095000.0</v>
      </c>
      <c r="E122" s="31"/>
      <c r="F122" s="45" t="s">
        <v>46</v>
      </c>
      <c r="M122" s="106"/>
      <c r="N122" s="118"/>
    </row>
    <row r="123" ht="14.25" customHeight="1">
      <c r="B123" s="15">
        <v>45783.0</v>
      </c>
      <c r="C123" s="29" t="s">
        <v>630</v>
      </c>
      <c r="D123" s="30">
        <v>50000.0</v>
      </c>
      <c r="E123" s="31"/>
      <c r="F123" s="43"/>
      <c r="I123" s="119"/>
      <c r="M123" s="106"/>
      <c r="N123" s="118"/>
    </row>
    <row r="124" ht="14.25" customHeight="1">
      <c r="B124" s="15">
        <v>45783.0</v>
      </c>
      <c r="C124" s="29" t="s">
        <v>139</v>
      </c>
      <c r="D124" s="30">
        <v>1000000.0</v>
      </c>
      <c r="E124" s="31"/>
      <c r="F124" s="43"/>
      <c r="I124" s="119"/>
      <c r="M124" s="106"/>
      <c r="N124" s="118"/>
    </row>
    <row r="125" ht="14.25" customHeight="1">
      <c r="B125" s="15">
        <v>45783.0</v>
      </c>
      <c r="C125" s="29" t="s">
        <v>146</v>
      </c>
      <c r="D125" s="30">
        <v>300000.0</v>
      </c>
      <c r="E125" s="31"/>
      <c r="F125" s="43"/>
      <c r="I125" s="119"/>
      <c r="M125" s="106"/>
      <c r="N125" s="118"/>
    </row>
    <row r="126" ht="14.25" customHeight="1">
      <c r="B126" s="15">
        <v>45783.0</v>
      </c>
      <c r="C126" s="29" t="s">
        <v>631</v>
      </c>
      <c r="D126" s="31"/>
      <c r="E126" s="30">
        <v>2.9E7</v>
      </c>
      <c r="F126" s="43"/>
      <c r="I126" s="119"/>
      <c r="M126" s="120"/>
      <c r="N126" s="106"/>
    </row>
    <row r="127" ht="14.25" customHeight="1">
      <c r="B127" s="15">
        <v>45783.0</v>
      </c>
      <c r="C127" s="29" t="s">
        <v>632</v>
      </c>
      <c r="D127" s="31"/>
      <c r="E127" s="30">
        <v>2.425E7</v>
      </c>
      <c r="F127" s="43"/>
      <c r="I127" s="119"/>
      <c r="M127" s="120"/>
      <c r="N127" s="106"/>
    </row>
    <row r="128" ht="14.25" customHeight="1">
      <c r="B128" s="15">
        <v>45783.0</v>
      </c>
      <c r="C128" s="29" t="s">
        <v>497</v>
      </c>
      <c r="D128" s="30">
        <v>500000.0</v>
      </c>
      <c r="E128" s="31"/>
      <c r="F128" s="45"/>
      <c r="I128" s="119"/>
      <c r="M128" s="106"/>
      <c r="N128" s="107"/>
    </row>
    <row r="129" ht="14.25" customHeight="1">
      <c r="B129" s="15">
        <v>45783.0</v>
      </c>
      <c r="C129" s="29" t="s">
        <v>534</v>
      </c>
      <c r="D129" s="30">
        <v>10000.0</v>
      </c>
      <c r="E129" s="31"/>
      <c r="F129" s="43"/>
      <c r="I129" s="119"/>
      <c r="M129" s="106"/>
      <c r="N129" s="107"/>
    </row>
    <row r="130" ht="14.25" customHeight="1">
      <c r="B130" s="15">
        <v>45783.0</v>
      </c>
      <c r="C130" s="29" t="s">
        <v>219</v>
      </c>
      <c r="D130" s="31"/>
      <c r="E130" s="30">
        <v>3000000.0</v>
      </c>
      <c r="F130" s="43"/>
      <c r="I130" s="119"/>
      <c r="M130" s="118"/>
      <c r="N130" s="106"/>
    </row>
    <row r="131" ht="14.25" customHeight="1">
      <c r="B131" s="15">
        <v>45783.0</v>
      </c>
      <c r="C131" s="16" t="s">
        <v>365</v>
      </c>
      <c r="D131" s="31"/>
      <c r="E131" s="30">
        <v>1500000.0</v>
      </c>
      <c r="F131" s="43"/>
      <c r="I131" s="119"/>
      <c r="M131" s="118"/>
      <c r="N131" s="106"/>
    </row>
    <row r="132" ht="14.25" customHeight="1">
      <c r="B132" s="15">
        <v>45783.0</v>
      </c>
      <c r="C132" s="29" t="s">
        <v>133</v>
      </c>
      <c r="D132" s="31"/>
      <c r="E132" s="30">
        <v>3000000.0</v>
      </c>
      <c r="F132" s="43"/>
      <c r="I132" s="119"/>
      <c r="M132" s="118"/>
      <c r="N132" s="106"/>
    </row>
    <row r="133" ht="14.25" customHeight="1">
      <c r="B133" s="15">
        <v>45783.0</v>
      </c>
      <c r="C133" s="16" t="s">
        <v>366</v>
      </c>
      <c r="D133" s="31"/>
      <c r="E133" s="30">
        <v>1500000.0</v>
      </c>
      <c r="F133" s="43"/>
      <c r="I133" s="119"/>
      <c r="M133" s="118"/>
      <c r="N133" s="106"/>
    </row>
    <row r="134" ht="14.25" customHeight="1">
      <c r="B134" s="15">
        <v>45783.0</v>
      </c>
      <c r="C134" s="16" t="s">
        <v>367</v>
      </c>
      <c r="D134" s="31"/>
      <c r="E134" s="30">
        <v>1500000.0</v>
      </c>
      <c r="F134" s="43"/>
      <c r="I134" s="119"/>
      <c r="J134" s="2"/>
      <c r="K134" s="85"/>
      <c r="M134" s="118"/>
      <c r="N134" s="106"/>
    </row>
    <row r="135" ht="14.25" customHeight="1">
      <c r="B135" s="15">
        <v>45783.0</v>
      </c>
      <c r="C135" s="29" t="s">
        <v>220</v>
      </c>
      <c r="D135" s="31"/>
      <c r="E135" s="30">
        <v>3000000.0</v>
      </c>
      <c r="F135" s="43"/>
      <c r="I135" s="119"/>
      <c r="J135" s="2"/>
      <c r="K135" s="85"/>
      <c r="M135" s="118"/>
      <c r="N135" s="106"/>
    </row>
    <row r="136" ht="14.25" customHeight="1">
      <c r="B136" s="15">
        <v>45783.0</v>
      </c>
      <c r="C136" s="29" t="s">
        <v>633</v>
      </c>
      <c r="D136" s="31"/>
      <c r="E136" s="30">
        <v>192400.0</v>
      </c>
      <c r="F136" s="43"/>
      <c r="I136" s="119"/>
      <c r="J136" s="2"/>
      <c r="K136" s="85"/>
      <c r="M136" s="118"/>
      <c r="N136" s="106"/>
    </row>
    <row r="137" ht="14.25" customHeight="1">
      <c r="B137" s="15">
        <v>45783.0</v>
      </c>
      <c r="C137" s="16" t="s">
        <v>364</v>
      </c>
      <c r="D137" s="31"/>
      <c r="E137" s="30">
        <v>1500000.0</v>
      </c>
      <c r="F137" s="43"/>
      <c r="I137" s="119"/>
      <c r="J137" s="2"/>
      <c r="K137" s="85"/>
      <c r="M137" s="118"/>
      <c r="N137" s="106"/>
    </row>
    <row r="138" ht="14.25" customHeight="1">
      <c r="B138" s="15">
        <v>45783.0</v>
      </c>
      <c r="C138" s="29" t="s">
        <v>100</v>
      </c>
      <c r="D138" s="30">
        <v>250000.0</v>
      </c>
      <c r="E138" s="30"/>
      <c r="F138" s="45" t="s">
        <v>9</v>
      </c>
      <c r="I138" s="119"/>
      <c r="J138" s="2"/>
      <c r="K138" s="85"/>
      <c r="M138" s="106"/>
      <c r="N138" s="103"/>
    </row>
    <row r="139" ht="14.25" customHeight="1">
      <c r="B139" s="15">
        <v>45784.0</v>
      </c>
      <c r="C139" s="29" t="s">
        <v>233</v>
      </c>
      <c r="D139" s="30">
        <v>300000.0</v>
      </c>
      <c r="E139" s="31"/>
      <c r="F139" s="43"/>
      <c r="I139" s="119"/>
      <c r="J139" s="2"/>
      <c r="K139" s="85"/>
      <c r="M139" s="121"/>
      <c r="N139" s="103"/>
    </row>
    <row r="140" ht="14.25" customHeight="1">
      <c r="B140" s="15">
        <v>45784.0</v>
      </c>
      <c r="C140" s="29" t="s">
        <v>391</v>
      </c>
      <c r="D140" s="30">
        <v>20000.0</v>
      </c>
      <c r="E140" s="31"/>
      <c r="F140" s="43"/>
      <c r="I140" s="119"/>
      <c r="J140" s="2"/>
      <c r="K140" s="85"/>
      <c r="M140" s="122"/>
      <c r="N140" s="103"/>
    </row>
    <row r="141" ht="14.25" customHeight="1">
      <c r="B141" s="15">
        <v>45784.0</v>
      </c>
      <c r="C141" s="29" t="s">
        <v>407</v>
      </c>
      <c r="D141" s="30">
        <v>1000000.0</v>
      </c>
      <c r="E141" s="31"/>
      <c r="F141" s="43"/>
      <c r="I141" s="119"/>
      <c r="J141" s="2"/>
      <c r="K141" s="85"/>
      <c r="M141" s="106"/>
      <c r="N141" s="107"/>
    </row>
    <row r="142" ht="14.25" customHeight="1">
      <c r="B142" s="15">
        <v>45784.0</v>
      </c>
      <c r="C142" s="29" t="s">
        <v>49</v>
      </c>
      <c r="D142" s="30">
        <v>40000.0</v>
      </c>
      <c r="E142" s="31"/>
      <c r="F142" s="43"/>
      <c r="I142" s="119"/>
      <c r="J142" s="2"/>
      <c r="K142" s="85"/>
      <c r="M142" s="106"/>
      <c r="N142" s="114"/>
    </row>
    <row r="143" ht="14.25" customHeight="1">
      <c r="B143" s="15">
        <v>45784.0</v>
      </c>
      <c r="C143" s="29" t="s">
        <v>634</v>
      </c>
      <c r="D143" s="30">
        <v>300077.0</v>
      </c>
      <c r="E143" s="31"/>
      <c r="F143" s="43"/>
      <c r="I143" s="119"/>
      <c r="J143" s="2"/>
      <c r="K143" s="85"/>
      <c r="M143" s="106"/>
      <c r="N143" s="114"/>
    </row>
    <row r="144" ht="14.25" customHeight="1">
      <c r="B144" s="15">
        <v>45784.0</v>
      </c>
      <c r="C144" s="29" t="s">
        <v>635</v>
      </c>
      <c r="D144" s="30">
        <v>500000.0</v>
      </c>
      <c r="E144" s="31"/>
      <c r="F144" s="43"/>
      <c r="I144" s="119"/>
      <c r="J144" s="2"/>
      <c r="K144" s="85"/>
      <c r="M144" s="106"/>
      <c r="N144" s="107"/>
    </row>
    <row r="145" ht="14.25" customHeight="1">
      <c r="B145" s="15">
        <v>45784.0</v>
      </c>
      <c r="C145" s="29" t="s">
        <v>145</v>
      </c>
      <c r="D145" s="30">
        <v>200000.0</v>
      </c>
      <c r="E145" s="31"/>
      <c r="F145" s="45" t="s">
        <v>9</v>
      </c>
      <c r="I145" s="119"/>
      <c r="J145" s="2"/>
      <c r="K145" s="85"/>
      <c r="M145" s="106"/>
      <c r="N145" s="107"/>
    </row>
    <row r="146" ht="14.25" customHeight="1">
      <c r="B146" s="15">
        <v>45784.0</v>
      </c>
      <c r="C146" s="16" t="s">
        <v>27</v>
      </c>
      <c r="D146" s="30">
        <v>25000.0</v>
      </c>
      <c r="E146" s="31"/>
      <c r="F146" s="43"/>
      <c r="I146" s="119"/>
      <c r="J146" s="2"/>
      <c r="K146" s="85"/>
      <c r="M146" s="106"/>
      <c r="N146" s="107"/>
    </row>
    <row r="147" ht="14.25" customHeight="1">
      <c r="B147" s="15">
        <v>45784.0</v>
      </c>
      <c r="C147" s="29" t="s">
        <v>636</v>
      </c>
      <c r="D147" s="30">
        <v>1000000.0</v>
      </c>
      <c r="E147" s="31"/>
      <c r="F147" s="43"/>
      <c r="I147" s="119"/>
      <c r="J147" s="2"/>
      <c r="K147" s="85"/>
      <c r="M147" s="106"/>
      <c r="N147" s="107"/>
    </row>
    <row r="148" ht="14.25" customHeight="1">
      <c r="B148" s="15">
        <v>45784.0</v>
      </c>
      <c r="C148" s="29" t="s">
        <v>532</v>
      </c>
      <c r="D148" s="30">
        <v>1000000.0</v>
      </c>
      <c r="E148" s="31"/>
      <c r="F148" s="43"/>
      <c r="I148" s="119"/>
      <c r="J148" s="2"/>
      <c r="K148" s="85"/>
      <c r="M148" s="106"/>
      <c r="N148" s="107"/>
    </row>
    <row r="149" ht="14.25" customHeight="1">
      <c r="B149" s="15">
        <v>45784.0</v>
      </c>
      <c r="C149" s="29" t="s">
        <v>44</v>
      </c>
      <c r="D149" s="30">
        <v>700077.0</v>
      </c>
      <c r="E149" s="31"/>
      <c r="F149" s="43"/>
      <c r="I149" s="119"/>
      <c r="M149" s="106"/>
      <c r="N149" s="107"/>
    </row>
    <row r="150" ht="14.25" customHeight="1">
      <c r="B150" s="15">
        <v>45784.0</v>
      </c>
      <c r="C150" s="29" t="s">
        <v>82</v>
      </c>
      <c r="D150" s="30">
        <v>300000.0</v>
      </c>
      <c r="E150" s="31"/>
      <c r="F150" s="43"/>
      <c r="I150" s="119"/>
      <c r="M150" s="106"/>
      <c r="N150" s="107"/>
    </row>
    <row r="151" ht="14.25" customHeight="1">
      <c r="B151" s="15">
        <v>45784.0</v>
      </c>
      <c r="C151" s="29" t="s">
        <v>399</v>
      </c>
      <c r="D151" s="30">
        <v>300000.0</v>
      </c>
      <c r="E151" s="31"/>
      <c r="F151" s="43"/>
      <c r="I151" s="119"/>
      <c r="M151" s="106"/>
      <c r="N151" s="107"/>
    </row>
    <row r="152" ht="14.25" customHeight="1">
      <c r="B152" s="15">
        <v>45784.0</v>
      </c>
      <c r="C152" s="29" t="s">
        <v>266</v>
      </c>
      <c r="D152" s="30">
        <v>28888.0</v>
      </c>
      <c r="E152" s="31"/>
      <c r="F152" s="43"/>
      <c r="M152" s="106"/>
      <c r="N152" s="107"/>
    </row>
    <row r="153" ht="14.25" customHeight="1">
      <c r="B153" s="15">
        <v>45784.0</v>
      </c>
      <c r="C153" s="29" t="s">
        <v>14</v>
      </c>
      <c r="D153" s="30">
        <v>30000.0</v>
      </c>
      <c r="E153" s="31"/>
      <c r="F153" s="43"/>
      <c r="M153" s="106"/>
      <c r="N153" s="107"/>
    </row>
    <row r="154" ht="14.25" customHeight="1">
      <c r="B154" s="15">
        <v>45784.0</v>
      </c>
      <c r="C154" s="29" t="s">
        <v>463</v>
      </c>
      <c r="D154" s="30">
        <v>350000.0</v>
      </c>
      <c r="E154" s="31"/>
      <c r="F154" s="43"/>
      <c r="M154" s="106"/>
      <c r="N154" s="103"/>
    </row>
    <row r="155" ht="14.25" customHeight="1">
      <c r="B155" s="15">
        <v>45784.0</v>
      </c>
      <c r="C155" s="29" t="s">
        <v>112</v>
      </c>
      <c r="D155" s="30">
        <v>100000.0</v>
      </c>
      <c r="E155" s="31"/>
      <c r="F155" s="45" t="s">
        <v>9</v>
      </c>
      <c r="M155" s="106"/>
      <c r="N155" s="107"/>
    </row>
    <row r="156" ht="14.25" customHeight="1">
      <c r="B156" s="15">
        <v>45785.0</v>
      </c>
      <c r="C156" s="29" t="s">
        <v>142</v>
      </c>
      <c r="D156" s="30">
        <v>300000.0</v>
      </c>
      <c r="E156" s="31"/>
      <c r="F156" s="45" t="s">
        <v>9</v>
      </c>
      <c r="M156" s="106"/>
      <c r="N156" s="107"/>
    </row>
    <row r="157" ht="14.25" customHeight="1">
      <c r="B157" s="15">
        <v>45785.0</v>
      </c>
      <c r="C157" s="29" t="s">
        <v>87</v>
      </c>
      <c r="D157" s="30">
        <v>100000.0</v>
      </c>
      <c r="E157" s="31"/>
      <c r="F157" s="43"/>
      <c r="M157" s="106"/>
      <c r="N157" s="107"/>
    </row>
    <row r="158" ht="14.25" customHeight="1">
      <c r="B158" s="15">
        <v>45785.0</v>
      </c>
      <c r="C158" s="29" t="s">
        <v>391</v>
      </c>
      <c r="D158" s="30">
        <v>20000.0</v>
      </c>
      <c r="E158" s="31"/>
      <c r="F158" s="43"/>
      <c r="M158" s="106"/>
      <c r="N158" s="114"/>
    </row>
    <row r="159" ht="14.25" customHeight="1">
      <c r="B159" s="15">
        <v>45785.0</v>
      </c>
      <c r="C159" s="29" t="s">
        <v>49</v>
      </c>
      <c r="D159" s="30">
        <v>40000.0</v>
      </c>
      <c r="E159" s="31"/>
      <c r="F159" s="43"/>
      <c r="M159" s="106"/>
      <c r="N159" s="107"/>
    </row>
    <row r="160" ht="14.25" customHeight="1">
      <c r="B160" s="15">
        <v>45785.0</v>
      </c>
      <c r="C160" s="29" t="s">
        <v>637</v>
      </c>
      <c r="D160" s="30">
        <v>888888.0</v>
      </c>
      <c r="E160" s="31"/>
      <c r="F160" s="43"/>
      <c r="M160" s="106"/>
      <c r="N160" s="107"/>
    </row>
    <row r="161" ht="14.25" customHeight="1">
      <c r="B161" s="15">
        <v>45785.0</v>
      </c>
      <c r="C161" s="29" t="s">
        <v>27</v>
      </c>
      <c r="D161" s="30">
        <v>25000.0</v>
      </c>
      <c r="E161" s="31"/>
      <c r="F161" s="43"/>
      <c r="M161" s="106"/>
      <c r="N161" s="107"/>
    </row>
    <row r="162" ht="14.25" customHeight="1">
      <c r="B162" s="15">
        <v>45785.0</v>
      </c>
      <c r="C162" s="29" t="s">
        <v>638</v>
      </c>
      <c r="D162" s="30">
        <v>100000.0</v>
      </c>
      <c r="E162" s="31"/>
      <c r="F162" s="43"/>
      <c r="M162" s="106"/>
      <c r="N162" s="107"/>
    </row>
    <row r="163" ht="14.25" customHeight="1">
      <c r="B163" s="15">
        <v>45785.0</v>
      </c>
      <c r="C163" s="29" t="s">
        <v>196</v>
      </c>
      <c r="D163" s="30">
        <v>3000000.0</v>
      </c>
      <c r="E163" s="31"/>
      <c r="F163" s="43"/>
      <c r="M163" s="106"/>
      <c r="N163" s="107"/>
    </row>
    <row r="164" ht="14.25" customHeight="1">
      <c r="B164" s="15">
        <v>45785.0</v>
      </c>
      <c r="C164" s="29" t="s">
        <v>639</v>
      </c>
      <c r="D164" s="30">
        <v>750000.0</v>
      </c>
      <c r="E164" s="31"/>
      <c r="F164" s="43"/>
      <c r="M164" s="106"/>
      <c r="N164" s="107"/>
    </row>
    <row r="165" ht="14.25" customHeight="1">
      <c r="B165" s="15">
        <v>45785.0</v>
      </c>
      <c r="C165" s="29" t="s">
        <v>162</v>
      </c>
      <c r="D165" s="30">
        <v>50000.0</v>
      </c>
      <c r="E165" s="31"/>
      <c r="F165" s="43"/>
      <c r="M165" s="106"/>
      <c r="N165" s="107"/>
    </row>
    <row r="166" ht="14.25" customHeight="1">
      <c r="B166" s="15">
        <v>45785.0</v>
      </c>
      <c r="C166" s="29" t="s">
        <v>95</v>
      </c>
      <c r="D166" s="30">
        <v>200000.0</v>
      </c>
      <c r="E166" s="31"/>
      <c r="F166" s="45" t="s">
        <v>640</v>
      </c>
      <c r="M166" s="106"/>
      <c r="N166" s="118"/>
    </row>
    <row r="167" ht="14.25" customHeight="1">
      <c r="B167" s="15">
        <v>45785.0</v>
      </c>
      <c r="C167" s="29" t="s">
        <v>534</v>
      </c>
      <c r="D167" s="30">
        <v>10000.0</v>
      </c>
      <c r="E167" s="31"/>
      <c r="F167" s="43"/>
      <c r="M167" s="106"/>
      <c r="N167" s="118"/>
    </row>
    <row r="168" ht="14.25" customHeight="1">
      <c r="B168" s="15">
        <v>45786.0</v>
      </c>
      <c r="C168" s="29" t="s">
        <v>14</v>
      </c>
      <c r="D168" s="30">
        <v>29000.0</v>
      </c>
      <c r="E168" s="31"/>
      <c r="F168" s="43"/>
      <c r="M168" s="106"/>
      <c r="N168" s="118"/>
    </row>
    <row r="169" ht="14.25" customHeight="1">
      <c r="B169" s="15">
        <v>45786.0</v>
      </c>
      <c r="C169" s="29" t="s">
        <v>93</v>
      </c>
      <c r="D169" s="30">
        <v>250000.0</v>
      </c>
      <c r="E169" s="31"/>
      <c r="F169" s="43"/>
      <c r="M169" s="106"/>
      <c r="N169" s="118"/>
    </row>
    <row r="170" ht="14.25" customHeight="1">
      <c r="B170" s="15">
        <v>45786.0</v>
      </c>
      <c r="C170" s="29" t="s">
        <v>45</v>
      </c>
      <c r="D170" s="30">
        <v>600000.0</v>
      </c>
      <c r="E170" s="31"/>
      <c r="F170" s="45" t="s">
        <v>46</v>
      </c>
      <c r="M170" s="106"/>
      <c r="N170" s="118"/>
    </row>
    <row r="171" ht="14.25" customHeight="1">
      <c r="B171" s="15">
        <v>45786.0</v>
      </c>
      <c r="C171" s="29" t="s">
        <v>85</v>
      </c>
      <c r="D171" s="30">
        <v>700000.0</v>
      </c>
      <c r="E171" s="31"/>
      <c r="F171" s="43"/>
      <c r="M171" s="106"/>
      <c r="N171" s="118"/>
    </row>
    <row r="172" ht="14.25" customHeight="1">
      <c r="B172" s="15">
        <v>45786.0</v>
      </c>
      <c r="C172" s="29" t="s">
        <v>391</v>
      </c>
      <c r="D172" s="30">
        <v>20000.0</v>
      </c>
      <c r="E172" s="31"/>
      <c r="F172" s="43"/>
      <c r="M172" s="106"/>
      <c r="N172" s="118"/>
    </row>
    <row r="173" ht="14.25" customHeight="1">
      <c r="B173" s="15">
        <v>45786.0</v>
      </c>
      <c r="C173" s="29" t="s">
        <v>192</v>
      </c>
      <c r="D173" s="30">
        <v>300000.0</v>
      </c>
      <c r="E173" s="31"/>
      <c r="F173" s="43"/>
      <c r="M173" s="106"/>
      <c r="N173" s="118"/>
    </row>
    <row r="174" ht="14.25" customHeight="1">
      <c r="B174" s="15">
        <v>45786.0</v>
      </c>
      <c r="C174" s="29" t="s">
        <v>27</v>
      </c>
      <c r="D174" s="30">
        <v>25000.0</v>
      </c>
      <c r="E174" s="31"/>
      <c r="F174" s="43"/>
      <c r="M174" s="106"/>
      <c r="N174" s="118"/>
    </row>
    <row r="175" ht="14.25" customHeight="1">
      <c r="B175" s="15">
        <v>45786.0</v>
      </c>
      <c r="C175" s="29" t="s">
        <v>438</v>
      </c>
      <c r="D175" s="30">
        <v>50000.0</v>
      </c>
      <c r="E175" s="31"/>
      <c r="F175" s="43"/>
      <c r="M175" s="106"/>
      <c r="N175" s="118"/>
    </row>
    <row r="176" ht="14.25" customHeight="1">
      <c r="B176" s="15">
        <v>45786.0</v>
      </c>
      <c r="C176" s="29" t="s">
        <v>641</v>
      </c>
      <c r="D176" s="30">
        <v>100000.0</v>
      </c>
      <c r="E176" s="31"/>
      <c r="F176" s="43"/>
      <c r="M176" s="106"/>
      <c r="N176" s="118"/>
    </row>
    <row r="177" ht="14.25" customHeight="1">
      <c r="B177" s="15">
        <v>45786.0</v>
      </c>
      <c r="C177" s="29" t="s">
        <v>147</v>
      </c>
      <c r="D177" s="30">
        <v>150000.0</v>
      </c>
      <c r="E177" s="31"/>
      <c r="F177" s="43"/>
      <c r="M177" s="106"/>
      <c r="N177" s="118"/>
    </row>
    <row r="178" ht="14.25" customHeight="1">
      <c r="B178" s="15">
        <v>45786.0</v>
      </c>
      <c r="C178" s="29" t="s">
        <v>533</v>
      </c>
      <c r="D178" s="30">
        <v>100000.0</v>
      </c>
      <c r="E178" s="31"/>
      <c r="F178" s="43"/>
      <c r="M178" s="106"/>
      <c r="N178" s="107"/>
    </row>
    <row r="179" ht="14.25" customHeight="1">
      <c r="B179" s="15">
        <v>45786.0</v>
      </c>
      <c r="C179" s="29" t="s">
        <v>99</v>
      </c>
      <c r="D179" s="30">
        <v>300000.0</v>
      </c>
      <c r="E179" s="31"/>
      <c r="F179" s="43"/>
      <c r="M179" s="106"/>
      <c r="N179" s="107"/>
    </row>
    <row r="180" ht="14.25" customHeight="1">
      <c r="B180" s="15">
        <v>45786.0</v>
      </c>
      <c r="C180" s="29" t="s">
        <v>169</v>
      </c>
      <c r="D180" s="30">
        <v>250000.0</v>
      </c>
      <c r="E180" s="31"/>
      <c r="F180" s="43"/>
      <c r="M180" s="106"/>
      <c r="N180" s="107"/>
    </row>
    <row r="181" ht="14.25" customHeight="1">
      <c r="B181" s="15">
        <v>45787.0</v>
      </c>
      <c r="C181" s="29" t="s">
        <v>128</v>
      </c>
      <c r="D181" s="30">
        <v>300000.0</v>
      </c>
      <c r="E181" s="31"/>
      <c r="F181" s="43"/>
      <c r="M181" s="106"/>
      <c r="N181" s="107"/>
    </row>
    <row r="182" ht="14.25" customHeight="1">
      <c r="B182" s="15">
        <v>45787.0</v>
      </c>
      <c r="C182" s="29" t="s">
        <v>58</v>
      </c>
      <c r="D182" s="30">
        <v>125000.0</v>
      </c>
      <c r="E182" s="31"/>
      <c r="F182" s="43"/>
      <c r="M182" s="106"/>
      <c r="N182" s="107"/>
    </row>
    <row r="183" ht="14.25" customHeight="1">
      <c r="B183" s="15">
        <v>45787.0</v>
      </c>
      <c r="C183" s="29" t="s">
        <v>519</v>
      </c>
      <c r="D183" s="30">
        <v>100000.0</v>
      </c>
      <c r="E183" s="31"/>
      <c r="F183" s="43"/>
      <c r="M183" s="106"/>
      <c r="N183" s="107"/>
    </row>
    <row r="184" ht="14.25" customHeight="1">
      <c r="B184" s="15">
        <v>45787.0</v>
      </c>
      <c r="C184" s="29" t="s">
        <v>185</v>
      </c>
      <c r="D184" s="30">
        <v>70000.0</v>
      </c>
      <c r="E184" s="31"/>
      <c r="F184" s="43"/>
      <c r="M184" s="106"/>
      <c r="N184" s="107"/>
    </row>
    <row r="185" ht="14.25" customHeight="1">
      <c r="B185" s="15">
        <v>45787.0</v>
      </c>
      <c r="C185" s="29" t="s">
        <v>27</v>
      </c>
      <c r="D185" s="30">
        <v>25000.0</v>
      </c>
      <c r="E185" s="31"/>
      <c r="F185" s="43"/>
      <c r="M185" s="106"/>
      <c r="N185" s="107"/>
    </row>
    <row r="186" ht="14.25" customHeight="1">
      <c r="B186" s="15">
        <v>45787.0</v>
      </c>
      <c r="C186" s="29" t="s">
        <v>199</v>
      </c>
      <c r="D186" s="30">
        <v>1013389.0</v>
      </c>
      <c r="E186" s="31"/>
      <c r="F186" s="43"/>
      <c r="M186" s="106"/>
      <c r="N186" s="107"/>
    </row>
    <row r="187" ht="14.25" customHeight="1">
      <c r="B187" s="15">
        <v>45787.0</v>
      </c>
      <c r="C187" s="29" t="s">
        <v>105</v>
      </c>
      <c r="D187" s="30">
        <v>500000.0</v>
      </c>
      <c r="E187" s="31"/>
      <c r="F187" s="43"/>
      <c r="M187" s="106"/>
      <c r="N187" s="107"/>
    </row>
    <row r="188" ht="14.25" customHeight="1">
      <c r="B188" s="15">
        <v>45787.0</v>
      </c>
      <c r="C188" s="29" t="s">
        <v>534</v>
      </c>
      <c r="D188" s="30">
        <v>10000.0</v>
      </c>
      <c r="E188" s="31"/>
      <c r="F188" s="43"/>
      <c r="M188" s="106"/>
      <c r="N188" s="107"/>
    </row>
    <row r="189" ht="14.25" customHeight="1">
      <c r="B189" s="15">
        <v>45787.0</v>
      </c>
      <c r="C189" s="29" t="s">
        <v>55</v>
      </c>
      <c r="D189" s="30">
        <v>100000.0</v>
      </c>
      <c r="E189" s="31"/>
      <c r="F189" s="43"/>
      <c r="M189" s="106"/>
      <c r="N189" s="107"/>
    </row>
    <row r="190" ht="14.25" customHeight="1">
      <c r="B190" s="15">
        <v>45787.0</v>
      </c>
      <c r="C190" s="29" t="s">
        <v>404</v>
      </c>
      <c r="D190" s="30">
        <v>200000.0</v>
      </c>
      <c r="E190" s="31"/>
      <c r="F190" s="43"/>
      <c r="M190" s="106"/>
      <c r="N190" s="107"/>
    </row>
    <row r="191" ht="14.25" customHeight="1">
      <c r="B191" s="15">
        <v>45787.0</v>
      </c>
      <c r="C191" s="29" t="s">
        <v>346</v>
      </c>
      <c r="D191" s="30">
        <v>50000.0</v>
      </c>
      <c r="E191" s="31"/>
      <c r="F191" s="43"/>
      <c r="M191" s="106"/>
      <c r="N191" s="107"/>
    </row>
    <row r="192" ht="14.25" customHeight="1">
      <c r="B192" s="15">
        <v>45787.0</v>
      </c>
      <c r="C192" s="29" t="s">
        <v>484</v>
      </c>
      <c r="D192" s="30">
        <v>280000.0</v>
      </c>
      <c r="E192" s="31"/>
      <c r="F192" s="43"/>
      <c r="M192" s="106"/>
      <c r="N192" s="107"/>
    </row>
    <row r="193" ht="14.25" customHeight="1">
      <c r="B193" s="15">
        <v>45787.0</v>
      </c>
      <c r="C193" s="16" t="s">
        <v>377</v>
      </c>
      <c r="D193" s="31"/>
      <c r="E193" s="30">
        <v>1500000.0</v>
      </c>
      <c r="F193" s="43"/>
      <c r="M193" s="103"/>
      <c r="N193" s="106"/>
    </row>
    <row r="194" ht="14.25" customHeight="1">
      <c r="B194" s="15">
        <v>45787.0</v>
      </c>
      <c r="C194" s="29" t="s">
        <v>454</v>
      </c>
      <c r="D194" s="31"/>
      <c r="E194" s="30">
        <v>1500000.0</v>
      </c>
      <c r="F194" s="43"/>
      <c r="H194" s="119"/>
      <c r="M194" s="103"/>
      <c r="N194" s="106"/>
    </row>
    <row r="195" ht="14.25" customHeight="1">
      <c r="B195" s="15">
        <v>45787.0</v>
      </c>
      <c r="C195" s="29" t="s">
        <v>220</v>
      </c>
      <c r="D195" s="31"/>
      <c r="E195" s="30">
        <v>3000000.0</v>
      </c>
      <c r="F195" s="43"/>
      <c r="H195" s="119"/>
      <c r="M195" s="103"/>
      <c r="N195" s="106"/>
    </row>
    <row r="196" ht="14.25" customHeight="1">
      <c r="B196" s="15">
        <v>45787.0</v>
      </c>
      <c r="C196" s="16" t="s">
        <v>381</v>
      </c>
      <c r="D196" s="31"/>
      <c r="E196" s="30">
        <v>1500000.0</v>
      </c>
      <c r="F196" s="43"/>
      <c r="H196" s="119"/>
      <c r="M196" s="103"/>
      <c r="N196" s="106"/>
    </row>
    <row r="197" ht="14.25" customHeight="1">
      <c r="B197" s="15">
        <v>45787.0</v>
      </c>
      <c r="C197" s="29" t="s">
        <v>219</v>
      </c>
      <c r="D197" s="31"/>
      <c r="E197" s="30">
        <v>3000000.0</v>
      </c>
      <c r="F197" s="45"/>
      <c r="H197" s="119"/>
      <c r="M197" s="103"/>
      <c r="N197" s="106"/>
    </row>
    <row r="198" ht="14.25" customHeight="1">
      <c r="B198" s="15">
        <v>45787.0</v>
      </c>
      <c r="C198" s="29" t="s">
        <v>393</v>
      </c>
      <c r="D198" s="31"/>
      <c r="E198" s="30">
        <v>1500000.0</v>
      </c>
      <c r="F198" s="43"/>
      <c r="H198" s="119"/>
      <c r="M198" s="103"/>
      <c r="N198" s="106"/>
    </row>
    <row r="199" ht="14.25" customHeight="1">
      <c r="B199" s="15">
        <v>45787.0</v>
      </c>
      <c r="C199" s="29" t="s">
        <v>133</v>
      </c>
      <c r="D199" s="31"/>
      <c r="E199" s="30">
        <v>3000000.0</v>
      </c>
      <c r="F199" s="43"/>
      <c r="H199" s="119"/>
      <c r="M199" s="118"/>
      <c r="N199" s="106"/>
    </row>
    <row r="200" ht="14.25" customHeight="1">
      <c r="B200" s="15">
        <v>45787.0</v>
      </c>
      <c r="C200" s="29" t="s">
        <v>568</v>
      </c>
      <c r="D200" s="31"/>
      <c r="E200" s="30">
        <v>1500000.0</v>
      </c>
      <c r="F200" s="43"/>
      <c r="H200" s="119"/>
      <c r="M200" s="118"/>
      <c r="N200" s="106"/>
    </row>
    <row r="201" ht="14.25" customHeight="1">
      <c r="B201" s="15">
        <v>45787.0</v>
      </c>
      <c r="C201" s="29" t="s">
        <v>395</v>
      </c>
      <c r="D201" s="31"/>
      <c r="E201" s="30">
        <v>1500000.0</v>
      </c>
      <c r="F201" s="43"/>
      <c r="H201" s="119"/>
      <c r="M201" s="118"/>
      <c r="N201" s="106"/>
    </row>
    <row r="202" ht="14.25" customHeight="1">
      <c r="B202" s="15">
        <v>45787.0</v>
      </c>
      <c r="C202" s="29" t="s">
        <v>569</v>
      </c>
      <c r="D202" s="31"/>
      <c r="E202" s="30">
        <v>1350000.0</v>
      </c>
      <c r="F202" s="43"/>
      <c r="H202" s="119"/>
      <c r="M202" s="118"/>
      <c r="N202" s="106"/>
    </row>
    <row r="203" ht="14.25" customHeight="1">
      <c r="B203" s="15">
        <v>45787.0</v>
      </c>
      <c r="C203" s="29" t="s">
        <v>642</v>
      </c>
      <c r="D203" s="31"/>
      <c r="E203" s="30">
        <v>100000.0</v>
      </c>
      <c r="F203" s="43"/>
      <c r="H203" s="119"/>
      <c r="M203" s="118"/>
      <c r="N203" s="106"/>
    </row>
    <row r="204" ht="14.25" customHeight="1">
      <c r="B204" s="15">
        <v>45787.0</v>
      </c>
      <c r="C204" s="29" t="s">
        <v>642</v>
      </c>
      <c r="D204" s="31"/>
      <c r="E204" s="30">
        <v>100000.0</v>
      </c>
      <c r="F204" s="43"/>
      <c r="H204" s="119"/>
      <c r="M204" s="118"/>
      <c r="N204" s="106"/>
    </row>
    <row r="205" ht="14.25" customHeight="1">
      <c r="B205" s="15">
        <v>45787.0</v>
      </c>
      <c r="C205" s="29" t="s">
        <v>310</v>
      </c>
      <c r="D205" s="31"/>
      <c r="E205" s="30">
        <v>300000.0</v>
      </c>
      <c r="F205" s="43"/>
      <c r="H205" s="119"/>
      <c r="M205" s="118"/>
      <c r="N205" s="106"/>
    </row>
    <row r="206" ht="14.25" customHeight="1">
      <c r="B206" s="15">
        <v>45787.0</v>
      </c>
      <c r="C206" s="16" t="s">
        <v>72</v>
      </c>
      <c r="D206" s="31"/>
      <c r="E206" s="30">
        <v>1500000.0</v>
      </c>
      <c r="F206" s="43"/>
      <c r="H206" s="119"/>
      <c r="M206" s="118"/>
      <c r="N206" s="106"/>
    </row>
    <row r="207" ht="14.25" customHeight="1">
      <c r="B207" s="15">
        <v>45787.0</v>
      </c>
      <c r="C207" s="29" t="s">
        <v>643</v>
      </c>
      <c r="D207" s="31"/>
      <c r="E207" s="30">
        <v>306940.0</v>
      </c>
      <c r="F207" s="43"/>
      <c r="H207" s="119"/>
      <c r="M207" s="118"/>
      <c r="N207" s="106"/>
    </row>
    <row r="208" ht="14.25" customHeight="1">
      <c r="B208" s="15">
        <v>45787.0</v>
      </c>
      <c r="C208" s="29" t="s">
        <v>541</v>
      </c>
      <c r="D208" s="30">
        <v>100000.0</v>
      </c>
      <c r="E208" s="30"/>
      <c r="F208" s="43"/>
      <c r="H208" s="119"/>
      <c r="M208" s="106"/>
      <c r="N208" s="103"/>
    </row>
    <row r="209" ht="14.25" customHeight="1">
      <c r="B209" s="15">
        <v>45788.0</v>
      </c>
      <c r="C209" s="29" t="s">
        <v>564</v>
      </c>
      <c r="D209" s="30">
        <v>100000.0</v>
      </c>
      <c r="E209" s="30"/>
      <c r="F209" s="45" t="s">
        <v>9</v>
      </c>
      <c r="H209" s="119"/>
      <c r="L209" s="85"/>
      <c r="M209" s="106"/>
      <c r="N209" s="103"/>
    </row>
    <row r="210" ht="14.25" customHeight="1">
      <c r="B210" s="15">
        <v>45788.0</v>
      </c>
      <c r="C210" s="29" t="s">
        <v>14</v>
      </c>
      <c r="D210" s="30">
        <v>30000.0</v>
      </c>
      <c r="E210" s="30"/>
      <c r="F210" s="43"/>
      <c r="H210" s="119"/>
      <c r="M210" s="106"/>
      <c r="N210" s="103"/>
    </row>
    <row r="211" ht="14.25" customHeight="1">
      <c r="B211" s="15">
        <v>45788.0</v>
      </c>
      <c r="C211" s="29" t="s">
        <v>464</v>
      </c>
      <c r="D211" s="30">
        <v>50000.0</v>
      </c>
      <c r="E211" s="30"/>
      <c r="F211" s="43"/>
      <c r="H211" s="119"/>
      <c r="M211" s="106"/>
      <c r="N211" s="103"/>
    </row>
    <row r="212" ht="14.25" customHeight="1">
      <c r="B212" s="15">
        <v>45788.0</v>
      </c>
      <c r="C212" s="29" t="s">
        <v>48</v>
      </c>
      <c r="D212" s="30">
        <v>200000.0</v>
      </c>
      <c r="E212" s="30"/>
      <c r="F212" s="43"/>
      <c r="H212" s="119"/>
      <c r="M212" s="106"/>
      <c r="N212" s="103"/>
    </row>
    <row r="213" ht="14.25" customHeight="1">
      <c r="B213" s="15">
        <v>45788.0</v>
      </c>
      <c r="C213" s="29" t="s">
        <v>57</v>
      </c>
      <c r="D213" s="30">
        <v>100000.0</v>
      </c>
      <c r="E213" s="30"/>
      <c r="F213" s="43"/>
      <c r="H213" s="119"/>
      <c r="M213" s="106"/>
      <c r="N213" s="107"/>
    </row>
    <row r="214" ht="14.25" customHeight="1">
      <c r="B214" s="15">
        <v>45788.0</v>
      </c>
      <c r="C214" s="29" t="s">
        <v>94</v>
      </c>
      <c r="D214" s="30">
        <v>25000.0</v>
      </c>
      <c r="E214" s="30"/>
      <c r="F214" s="43"/>
      <c r="H214" s="119"/>
      <c r="M214" s="106"/>
      <c r="N214" s="107"/>
    </row>
    <row r="215" ht="14.25" customHeight="1">
      <c r="B215" s="15">
        <v>45788.0</v>
      </c>
      <c r="C215" s="29" t="s">
        <v>376</v>
      </c>
      <c r="D215" s="30">
        <v>50000.0</v>
      </c>
      <c r="E215" s="30"/>
      <c r="F215" s="45" t="s">
        <v>9</v>
      </c>
      <c r="H215" s="119"/>
      <c r="M215" s="106"/>
      <c r="N215" s="107"/>
    </row>
    <row r="216" ht="14.25" customHeight="1">
      <c r="B216" s="15">
        <v>45788.0</v>
      </c>
      <c r="C216" s="29" t="s">
        <v>51</v>
      </c>
      <c r="D216" s="30">
        <v>400000.0</v>
      </c>
      <c r="E216" s="30"/>
      <c r="F216" s="43"/>
      <c r="H216" s="119"/>
      <c r="M216" s="106"/>
      <c r="N216" s="114"/>
    </row>
    <row r="217" ht="14.25" customHeight="1">
      <c r="B217" s="15">
        <v>45788.0</v>
      </c>
      <c r="C217" s="29" t="s">
        <v>97</v>
      </c>
      <c r="D217" s="30">
        <v>1500000.0</v>
      </c>
      <c r="E217" s="30"/>
      <c r="F217" s="43"/>
      <c r="H217" s="119"/>
      <c r="M217" s="106"/>
      <c r="N217" s="107"/>
    </row>
    <row r="218" ht="14.25" customHeight="1">
      <c r="B218" s="15">
        <v>45788.0</v>
      </c>
      <c r="C218" s="29" t="s">
        <v>100</v>
      </c>
      <c r="D218" s="30">
        <v>250000.0</v>
      </c>
      <c r="E218" s="30"/>
      <c r="F218" s="45" t="s">
        <v>9</v>
      </c>
      <c r="H218" s="119"/>
      <c r="M218" s="106"/>
      <c r="N218" s="107"/>
    </row>
    <row r="219" ht="14.25" customHeight="1">
      <c r="B219" s="15">
        <v>45788.0</v>
      </c>
      <c r="C219" s="29" t="s">
        <v>27</v>
      </c>
      <c r="D219" s="30">
        <v>50000.0</v>
      </c>
      <c r="E219" s="30"/>
      <c r="F219" s="43"/>
      <c r="H219" s="119"/>
      <c r="M219" s="106"/>
      <c r="N219" s="107"/>
    </row>
    <row r="220" ht="14.25" customHeight="1">
      <c r="B220" s="15">
        <v>45788.0</v>
      </c>
      <c r="C220" s="16" t="s">
        <v>225</v>
      </c>
      <c r="D220" s="30">
        <v>50000.0</v>
      </c>
      <c r="E220" s="30"/>
      <c r="F220" s="43"/>
      <c r="H220" s="119"/>
      <c r="M220" s="106"/>
      <c r="N220" s="107"/>
    </row>
    <row r="221" ht="14.25" customHeight="1">
      <c r="B221" s="15">
        <v>45788.0</v>
      </c>
      <c r="C221" s="16" t="s">
        <v>546</v>
      </c>
      <c r="D221" s="30">
        <v>1000000.0</v>
      </c>
      <c r="E221" s="30"/>
      <c r="F221" s="45" t="s">
        <v>9</v>
      </c>
      <c r="H221" s="119"/>
      <c r="M221" s="106"/>
      <c r="N221" s="107"/>
    </row>
    <row r="222" ht="14.25" customHeight="1">
      <c r="B222" s="15">
        <v>45788.0</v>
      </c>
      <c r="C222" s="16" t="s">
        <v>447</v>
      </c>
      <c r="D222" s="30">
        <v>250000.0</v>
      </c>
      <c r="E222" s="30"/>
      <c r="F222" s="43"/>
      <c r="H222" s="119"/>
      <c r="M222" s="106"/>
      <c r="N222" s="107"/>
    </row>
    <row r="223" ht="14.25" customHeight="1">
      <c r="B223" s="15">
        <v>45788.0</v>
      </c>
      <c r="C223" s="16" t="s">
        <v>510</v>
      </c>
      <c r="D223" s="30">
        <v>50000.0</v>
      </c>
      <c r="E223" s="30"/>
      <c r="F223" s="43"/>
      <c r="M223" s="106"/>
      <c r="N223" s="107"/>
    </row>
    <row r="224" ht="14.25" customHeight="1">
      <c r="B224" s="15">
        <v>45788.0</v>
      </c>
      <c r="C224" s="16" t="s">
        <v>264</v>
      </c>
      <c r="D224" s="30">
        <v>1000000.0</v>
      </c>
      <c r="E224" s="30"/>
      <c r="F224" s="43"/>
      <c r="M224" s="106"/>
      <c r="N224" s="107"/>
    </row>
    <row r="225" ht="14.25" customHeight="1">
      <c r="B225" s="15">
        <v>45789.0</v>
      </c>
      <c r="C225" s="16" t="s">
        <v>245</v>
      </c>
      <c r="D225" s="30">
        <v>200000.0</v>
      </c>
      <c r="E225" s="30"/>
      <c r="F225" s="43"/>
      <c r="M225" s="106"/>
      <c r="N225" s="107"/>
    </row>
    <row r="226" ht="14.25" customHeight="1">
      <c r="B226" s="15">
        <v>45789.0</v>
      </c>
      <c r="C226" s="29" t="s">
        <v>623</v>
      </c>
      <c r="D226" s="30">
        <v>50000.0</v>
      </c>
      <c r="E226" s="30"/>
      <c r="F226" s="43"/>
      <c r="M226" s="106"/>
      <c r="N226" s="107"/>
    </row>
    <row r="227" ht="14.25" customHeight="1">
      <c r="B227" s="15">
        <v>45789.0</v>
      </c>
      <c r="C227" s="29" t="s">
        <v>111</v>
      </c>
      <c r="D227" s="30">
        <v>50000.0</v>
      </c>
      <c r="E227" s="30"/>
      <c r="F227" s="43"/>
      <c r="M227" s="106"/>
      <c r="N227" s="107"/>
    </row>
    <row r="228" ht="14.25" customHeight="1">
      <c r="B228" s="15">
        <v>45789.0</v>
      </c>
      <c r="C228" s="29" t="s">
        <v>567</v>
      </c>
      <c r="D228" s="30">
        <v>100000.0</v>
      </c>
      <c r="E228" s="30"/>
      <c r="F228" s="43"/>
      <c r="M228" s="106"/>
      <c r="N228" s="107"/>
    </row>
    <row r="229" ht="14.25" customHeight="1">
      <c r="B229" s="15">
        <v>45789.0</v>
      </c>
      <c r="C229" s="29" t="s">
        <v>64</v>
      </c>
      <c r="D229" s="30">
        <v>28000.0</v>
      </c>
      <c r="E229" s="30"/>
      <c r="F229" s="43"/>
      <c r="M229" s="106"/>
      <c r="N229" s="107"/>
    </row>
    <row r="230" ht="14.25" customHeight="1">
      <c r="B230" s="15">
        <v>45789.0</v>
      </c>
      <c r="C230" s="29" t="s">
        <v>127</v>
      </c>
      <c r="D230" s="30">
        <v>100000.0</v>
      </c>
      <c r="E230" s="30"/>
      <c r="F230" s="43"/>
      <c r="M230" s="106"/>
      <c r="N230" s="107"/>
    </row>
    <row r="231" ht="14.25" customHeight="1">
      <c r="B231" s="15">
        <v>45789.0</v>
      </c>
      <c r="C231" s="29" t="s">
        <v>272</v>
      </c>
      <c r="D231" s="30">
        <v>100000.0</v>
      </c>
      <c r="E231" s="30"/>
      <c r="F231" s="43"/>
      <c r="M231" s="106"/>
      <c r="N231" s="107"/>
    </row>
    <row r="232" ht="14.25" customHeight="1">
      <c r="B232" s="15">
        <v>45789.0</v>
      </c>
      <c r="C232" s="29" t="s">
        <v>534</v>
      </c>
      <c r="D232" s="30">
        <v>10000.0</v>
      </c>
      <c r="E232" s="30"/>
      <c r="F232" s="45"/>
      <c r="M232" s="106"/>
      <c r="N232" s="107"/>
    </row>
    <row r="233" ht="14.25" customHeight="1">
      <c r="B233" s="15">
        <v>45789.0</v>
      </c>
      <c r="C233" s="29" t="s">
        <v>34</v>
      </c>
      <c r="D233" s="30">
        <v>500000.0</v>
      </c>
      <c r="E233" s="30"/>
      <c r="F233" s="43"/>
      <c r="M233" s="106"/>
      <c r="N233" s="107"/>
    </row>
    <row r="234" ht="14.25" customHeight="1">
      <c r="B234" s="15">
        <v>45789.0</v>
      </c>
      <c r="C234" s="29" t="s">
        <v>27</v>
      </c>
      <c r="D234" s="30">
        <v>25000.0</v>
      </c>
      <c r="E234" s="30"/>
      <c r="F234" s="43"/>
      <c r="M234" s="106"/>
      <c r="N234" s="107"/>
    </row>
    <row r="235" ht="14.25" customHeight="1">
      <c r="B235" s="15">
        <v>45789.0</v>
      </c>
      <c r="C235" s="29" t="s">
        <v>261</v>
      </c>
      <c r="D235" s="30">
        <v>150000.0</v>
      </c>
      <c r="E235" s="30"/>
      <c r="F235" s="45" t="s">
        <v>60</v>
      </c>
      <c r="M235" s="106"/>
      <c r="N235" s="107"/>
    </row>
    <row r="236" ht="14.25" customHeight="1">
      <c r="B236" s="15">
        <v>45789.0</v>
      </c>
      <c r="C236" s="29" t="s">
        <v>644</v>
      </c>
      <c r="D236" s="30"/>
      <c r="E236" s="30">
        <v>247200.0</v>
      </c>
      <c r="F236" s="43"/>
      <c r="M236" s="118"/>
      <c r="N236" s="106"/>
    </row>
    <row r="237" ht="14.25" customHeight="1">
      <c r="B237" s="15">
        <v>45789.0</v>
      </c>
      <c r="C237" s="29" t="s">
        <v>115</v>
      </c>
      <c r="D237" s="30">
        <v>100000.0</v>
      </c>
      <c r="E237" s="30"/>
      <c r="F237" s="43"/>
      <c r="M237" s="106"/>
      <c r="N237" s="107"/>
    </row>
    <row r="238" ht="14.25" customHeight="1">
      <c r="B238" s="15">
        <v>45789.0</v>
      </c>
      <c r="C238" s="29" t="s">
        <v>187</v>
      </c>
      <c r="D238" s="30">
        <v>500000.0</v>
      </c>
      <c r="E238" s="30"/>
      <c r="F238" s="43"/>
      <c r="M238" s="106"/>
      <c r="N238" s="107"/>
    </row>
    <row r="239" ht="14.25" customHeight="1">
      <c r="B239" s="15">
        <v>45790.0</v>
      </c>
      <c r="C239" s="29" t="s">
        <v>645</v>
      </c>
      <c r="D239" s="30">
        <v>200000.0</v>
      </c>
      <c r="E239" s="30"/>
      <c r="F239" s="45" t="s">
        <v>9</v>
      </c>
      <c r="M239" s="106"/>
      <c r="N239" s="107"/>
    </row>
    <row r="240" ht="14.25" customHeight="1">
      <c r="B240" s="15">
        <v>45790.0</v>
      </c>
      <c r="C240" s="29" t="s">
        <v>35</v>
      </c>
      <c r="D240" s="30">
        <v>50000.0</v>
      </c>
      <c r="E240" s="30"/>
      <c r="F240" s="43"/>
      <c r="M240" s="106"/>
      <c r="N240" s="107"/>
    </row>
    <row r="241" ht="14.25" customHeight="1">
      <c r="B241" s="15">
        <v>45790.0</v>
      </c>
      <c r="C241" s="29" t="s">
        <v>391</v>
      </c>
      <c r="D241" s="30">
        <v>30000.0</v>
      </c>
      <c r="E241" s="30"/>
      <c r="F241" s="43"/>
      <c r="M241" s="106"/>
      <c r="N241" s="107"/>
    </row>
    <row r="242" ht="14.25" customHeight="1">
      <c r="B242" s="15">
        <v>45790.0</v>
      </c>
      <c r="C242" s="29" t="s">
        <v>646</v>
      </c>
      <c r="D242" s="30">
        <v>100000.0</v>
      </c>
      <c r="E242" s="30"/>
      <c r="F242" s="43"/>
      <c r="M242" s="106"/>
      <c r="N242" s="107"/>
    </row>
    <row r="243" ht="14.25" customHeight="1">
      <c r="B243" s="15">
        <v>45790.0</v>
      </c>
      <c r="C243" s="29" t="s">
        <v>27</v>
      </c>
      <c r="D243" s="30">
        <v>25000.0</v>
      </c>
      <c r="E243" s="30"/>
      <c r="F243" s="43"/>
      <c r="M243" s="106"/>
      <c r="N243" s="107"/>
    </row>
    <row r="244" ht="14.25" customHeight="1">
      <c r="B244" s="15">
        <v>45790.0</v>
      </c>
      <c r="C244" s="29" t="s">
        <v>162</v>
      </c>
      <c r="D244" s="30">
        <v>50000.0</v>
      </c>
      <c r="E244" s="30"/>
      <c r="F244" s="43"/>
      <c r="M244" s="106"/>
      <c r="N244" s="107"/>
    </row>
    <row r="245" ht="14.25" customHeight="1">
      <c r="B245" s="15">
        <v>45790.0</v>
      </c>
      <c r="C245" s="29" t="s">
        <v>539</v>
      </c>
      <c r="D245" s="30">
        <v>400000.0</v>
      </c>
      <c r="E245" s="30"/>
      <c r="F245" s="43"/>
      <c r="M245" s="106"/>
      <c r="N245" s="107"/>
    </row>
    <row r="246" ht="14.25" customHeight="1">
      <c r="B246" s="15">
        <v>45790.0</v>
      </c>
      <c r="C246" s="29" t="s">
        <v>540</v>
      </c>
      <c r="D246" s="30">
        <v>1000000.0</v>
      </c>
      <c r="E246" s="30"/>
      <c r="F246" s="43"/>
      <c r="M246" s="106"/>
      <c r="N246" s="107"/>
    </row>
    <row r="247" ht="14.25" customHeight="1">
      <c r="B247" s="15">
        <v>45790.0</v>
      </c>
      <c r="C247" s="29" t="s">
        <v>233</v>
      </c>
      <c r="D247" s="30">
        <v>300000.0</v>
      </c>
      <c r="E247" s="30"/>
      <c r="F247" s="43"/>
      <c r="M247" s="106"/>
      <c r="N247" s="107"/>
    </row>
    <row r="248" ht="14.25" customHeight="1">
      <c r="B248" s="15">
        <v>45790.0</v>
      </c>
      <c r="C248" s="29" t="s">
        <v>268</v>
      </c>
      <c r="D248" s="30">
        <v>50000.0</v>
      </c>
      <c r="E248" s="30"/>
      <c r="F248" s="43"/>
      <c r="M248" s="106"/>
      <c r="N248" s="107"/>
    </row>
    <row r="249" ht="14.25" customHeight="1">
      <c r="B249" s="15">
        <v>45790.0</v>
      </c>
      <c r="C249" s="29" t="s">
        <v>647</v>
      </c>
      <c r="D249" s="30">
        <v>2000000.0</v>
      </c>
      <c r="E249" s="30"/>
      <c r="F249" s="45"/>
      <c r="M249" s="106"/>
      <c r="N249" s="107"/>
    </row>
    <row r="250" ht="14.25" customHeight="1">
      <c r="B250" s="15">
        <v>45790.0</v>
      </c>
      <c r="C250" s="29" t="s">
        <v>647</v>
      </c>
      <c r="D250" s="30">
        <v>500077.0</v>
      </c>
      <c r="E250" s="30"/>
      <c r="F250" s="45" t="s">
        <v>545</v>
      </c>
      <c r="M250" s="106"/>
      <c r="N250" s="107"/>
    </row>
    <row r="251" ht="14.25" customHeight="1">
      <c r="B251" s="15">
        <v>45790.0</v>
      </c>
      <c r="C251" s="16" t="s">
        <v>219</v>
      </c>
      <c r="D251" s="30"/>
      <c r="E251" s="30">
        <v>3000000.0</v>
      </c>
      <c r="F251" s="43"/>
      <c r="M251" s="118"/>
      <c r="N251" s="106"/>
    </row>
    <row r="252" ht="14.25" customHeight="1">
      <c r="B252" s="15">
        <v>45790.0</v>
      </c>
      <c r="C252" s="16" t="s">
        <v>364</v>
      </c>
      <c r="D252" s="30"/>
      <c r="E252" s="30">
        <v>1500000.0</v>
      </c>
      <c r="F252" s="43"/>
      <c r="M252" s="118"/>
      <c r="N252" s="106"/>
    </row>
    <row r="253" ht="14.25" customHeight="1">
      <c r="B253" s="15">
        <v>45790.0</v>
      </c>
      <c r="C253" s="16" t="s">
        <v>365</v>
      </c>
      <c r="D253" s="30"/>
      <c r="E253" s="30">
        <v>1500000.0</v>
      </c>
      <c r="F253" s="43"/>
      <c r="M253" s="118"/>
      <c r="N253" s="106"/>
    </row>
    <row r="254" ht="14.25" customHeight="1">
      <c r="B254" s="15">
        <v>45790.0</v>
      </c>
      <c r="C254" s="29" t="s">
        <v>568</v>
      </c>
      <c r="D254" s="30"/>
      <c r="E254" s="30">
        <v>1500000.0</v>
      </c>
      <c r="F254" s="43"/>
      <c r="M254" s="118"/>
      <c r="N254" s="106"/>
    </row>
    <row r="255" ht="14.25" customHeight="1">
      <c r="B255" s="15">
        <v>45790.0</v>
      </c>
      <c r="C255" s="29" t="s">
        <v>395</v>
      </c>
      <c r="D255" s="30"/>
      <c r="E255" s="30">
        <v>1500000.0</v>
      </c>
      <c r="F255" s="43"/>
      <c r="M255" s="118"/>
      <c r="N255" s="106"/>
    </row>
    <row r="256" ht="14.25" customHeight="1">
      <c r="B256" s="15">
        <v>45790.0</v>
      </c>
      <c r="C256" s="29" t="s">
        <v>220</v>
      </c>
      <c r="D256" s="30"/>
      <c r="E256" s="30">
        <v>3000000.0</v>
      </c>
      <c r="F256" s="43"/>
      <c r="M256" s="118"/>
      <c r="N256" s="106"/>
    </row>
    <row r="257" ht="14.25" customHeight="1">
      <c r="B257" s="15">
        <v>45790.0</v>
      </c>
      <c r="C257" s="16" t="s">
        <v>366</v>
      </c>
      <c r="D257" s="30"/>
      <c r="E257" s="30">
        <v>1500000.0</v>
      </c>
      <c r="F257" s="43"/>
      <c r="M257" s="118"/>
      <c r="N257" s="106"/>
    </row>
    <row r="258" ht="14.25" customHeight="1">
      <c r="B258" s="15">
        <v>45790.0</v>
      </c>
      <c r="C258" s="16" t="s">
        <v>367</v>
      </c>
      <c r="D258" s="30"/>
      <c r="E258" s="30">
        <v>1500000.0</v>
      </c>
      <c r="F258" s="43"/>
      <c r="M258" s="118"/>
      <c r="N258" s="106"/>
    </row>
    <row r="259" ht="14.25" customHeight="1">
      <c r="B259" s="15">
        <v>45790.0</v>
      </c>
      <c r="C259" s="16" t="s">
        <v>133</v>
      </c>
      <c r="D259" s="30"/>
      <c r="E259" s="30">
        <v>3000000.0</v>
      </c>
      <c r="F259" s="43"/>
      <c r="M259" s="118"/>
      <c r="N259" s="106"/>
    </row>
    <row r="260" ht="14.25" customHeight="1">
      <c r="B260" s="15">
        <v>45790.0</v>
      </c>
      <c r="C260" s="29" t="s">
        <v>648</v>
      </c>
      <c r="D260" s="30">
        <v>100000.0</v>
      </c>
      <c r="E260" s="30"/>
      <c r="F260" s="43"/>
      <c r="M260" s="106"/>
      <c r="N260" s="107"/>
    </row>
    <row r="261" ht="14.25" customHeight="1">
      <c r="B261" s="15">
        <v>45790.0</v>
      </c>
      <c r="C261" s="29" t="s">
        <v>167</v>
      </c>
      <c r="D261" s="30">
        <v>1000000.0</v>
      </c>
      <c r="E261" s="30"/>
      <c r="F261" s="43"/>
      <c r="M261" s="106"/>
      <c r="N261" s="107"/>
    </row>
    <row r="262" ht="14.25" customHeight="1">
      <c r="B262" s="15">
        <v>45791.0</v>
      </c>
      <c r="C262" s="29" t="s">
        <v>391</v>
      </c>
      <c r="D262" s="30">
        <v>20000.0</v>
      </c>
      <c r="E262" s="30"/>
      <c r="F262" s="43"/>
      <c r="M262" s="106"/>
      <c r="N262" s="107"/>
    </row>
    <row r="263" ht="14.25" customHeight="1">
      <c r="B263" s="15">
        <v>45791.0</v>
      </c>
      <c r="C263" s="29" t="s">
        <v>258</v>
      </c>
      <c r="D263" s="30">
        <v>100000.0</v>
      </c>
      <c r="E263" s="30"/>
      <c r="F263" s="43"/>
      <c r="M263" s="106"/>
      <c r="N263" s="107"/>
    </row>
    <row r="264" ht="14.25" customHeight="1">
      <c r="B264" s="15">
        <v>45791.0</v>
      </c>
      <c r="C264" s="29" t="s">
        <v>266</v>
      </c>
      <c r="D264" s="30">
        <v>22888.0</v>
      </c>
      <c r="E264" s="30"/>
      <c r="F264" s="43"/>
      <c r="M264" s="106"/>
      <c r="N264" s="107"/>
    </row>
    <row r="265" ht="14.25" customHeight="1">
      <c r="B265" s="15">
        <v>45791.0</v>
      </c>
      <c r="C265" s="29" t="s">
        <v>49</v>
      </c>
      <c r="D265" s="30">
        <v>60000.0</v>
      </c>
      <c r="E265" s="30"/>
      <c r="F265" s="43"/>
      <c r="M265" s="106"/>
      <c r="N265" s="107"/>
    </row>
    <row r="266" ht="14.25" customHeight="1">
      <c r="B266" s="15">
        <v>45791.0</v>
      </c>
      <c r="C266" s="29" t="s">
        <v>174</v>
      </c>
      <c r="D266" s="30">
        <v>100000.0</v>
      </c>
      <c r="E266" s="30"/>
      <c r="F266" s="43"/>
      <c r="M266" s="106"/>
      <c r="N266" s="107"/>
    </row>
    <row r="267" ht="14.25" customHeight="1">
      <c r="B267" s="15">
        <v>45791.0</v>
      </c>
      <c r="C267" s="29" t="s">
        <v>649</v>
      </c>
      <c r="D267" s="30">
        <v>200000.0</v>
      </c>
      <c r="E267" s="30"/>
      <c r="F267" s="43"/>
      <c r="M267" s="123"/>
      <c r="N267" s="114"/>
    </row>
    <row r="268" ht="14.25" customHeight="1">
      <c r="B268" s="15">
        <v>45791.0</v>
      </c>
      <c r="C268" s="29" t="s">
        <v>27</v>
      </c>
      <c r="D268" s="30">
        <v>25000.0</v>
      </c>
      <c r="E268" s="30"/>
      <c r="F268" s="43"/>
      <c r="M268" s="124"/>
      <c r="N268" s="114"/>
    </row>
    <row r="269" ht="14.25" customHeight="1">
      <c r="B269" s="15">
        <v>45791.0</v>
      </c>
      <c r="C269" s="29" t="s">
        <v>650</v>
      </c>
      <c r="D269" s="30">
        <v>100000.0</v>
      </c>
      <c r="E269" s="30"/>
      <c r="F269" s="45" t="s">
        <v>9</v>
      </c>
      <c r="M269" s="106"/>
      <c r="N269" s="107"/>
    </row>
    <row r="270" ht="14.25" customHeight="1">
      <c r="B270" s="15">
        <v>45791.0</v>
      </c>
      <c r="C270" s="29" t="s">
        <v>534</v>
      </c>
      <c r="D270" s="30">
        <v>10000.0</v>
      </c>
      <c r="E270" s="30"/>
      <c r="F270" s="43"/>
      <c r="M270" s="106"/>
      <c r="N270" s="107"/>
    </row>
    <row r="271" ht="14.25" customHeight="1">
      <c r="B271" s="15">
        <v>45791.0</v>
      </c>
      <c r="C271" s="29" t="s">
        <v>270</v>
      </c>
      <c r="D271" s="30">
        <v>50000.0</v>
      </c>
      <c r="E271" s="30"/>
      <c r="F271" s="43"/>
      <c r="M271" s="106"/>
      <c r="N271" s="107"/>
    </row>
    <row r="272" ht="14.25" customHeight="1">
      <c r="B272" s="15">
        <v>45791.0</v>
      </c>
      <c r="C272" s="29" t="s">
        <v>57</v>
      </c>
      <c r="D272" s="30">
        <v>50000.0</v>
      </c>
      <c r="E272" s="30"/>
      <c r="F272" s="43"/>
      <c r="M272" s="106"/>
      <c r="N272" s="107"/>
    </row>
    <row r="273" ht="14.25" customHeight="1">
      <c r="B273" s="15">
        <v>45791.0</v>
      </c>
      <c r="C273" s="29" t="s">
        <v>172</v>
      </c>
      <c r="D273" s="30">
        <v>120000.0</v>
      </c>
      <c r="E273" s="30"/>
      <c r="F273" s="43"/>
      <c r="M273" s="106"/>
      <c r="N273" s="107"/>
    </row>
    <row r="274" ht="14.25" customHeight="1">
      <c r="B274" s="15">
        <v>45792.0</v>
      </c>
      <c r="C274" s="29" t="s">
        <v>339</v>
      </c>
      <c r="D274" s="30">
        <v>200000.0</v>
      </c>
      <c r="E274" s="30"/>
      <c r="F274" s="43"/>
      <c r="M274" s="106"/>
      <c r="N274" s="107"/>
    </row>
    <row r="275" ht="14.25" customHeight="1">
      <c r="B275" s="15">
        <v>45792.0</v>
      </c>
      <c r="C275" s="29" t="s">
        <v>563</v>
      </c>
      <c r="D275" s="30">
        <v>500000.0</v>
      </c>
      <c r="E275" s="30"/>
      <c r="F275" s="43"/>
      <c r="M275" s="106"/>
      <c r="N275" s="107"/>
    </row>
    <row r="276" ht="14.25" customHeight="1">
      <c r="B276" s="15">
        <v>45792.0</v>
      </c>
      <c r="C276" s="29" t="s">
        <v>391</v>
      </c>
      <c r="D276" s="30">
        <v>20000.0</v>
      </c>
      <c r="E276" s="30"/>
      <c r="F276" s="43"/>
      <c r="M276" s="106"/>
      <c r="N276" s="107"/>
    </row>
    <row r="277" ht="14.25" customHeight="1">
      <c r="B277" s="15">
        <v>45792.0</v>
      </c>
      <c r="C277" s="29" t="s">
        <v>522</v>
      </c>
      <c r="D277" s="30">
        <v>50000.0</v>
      </c>
      <c r="E277" s="30"/>
      <c r="F277" s="43"/>
      <c r="M277" s="106"/>
      <c r="N277" s="107"/>
    </row>
    <row r="278" ht="14.25" customHeight="1">
      <c r="B278" s="15">
        <v>45792.0</v>
      </c>
      <c r="C278" s="29" t="s">
        <v>22</v>
      </c>
      <c r="D278" s="30">
        <v>50000.0</v>
      </c>
      <c r="E278" s="30"/>
      <c r="F278" s="43"/>
      <c r="M278" s="106"/>
      <c r="N278" s="107"/>
    </row>
    <row r="279" ht="14.25" customHeight="1">
      <c r="B279" s="15">
        <v>45792.0</v>
      </c>
      <c r="C279" s="29" t="s">
        <v>258</v>
      </c>
      <c r="D279" s="30">
        <v>100000.0</v>
      </c>
      <c r="E279" s="30"/>
      <c r="F279" s="43"/>
      <c r="M279" s="106"/>
      <c r="N279" s="107"/>
    </row>
    <row r="280" ht="14.25" customHeight="1">
      <c r="B280" s="15">
        <v>45792.0</v>
      </c>
      <c r="C280" s="29" t="s">
        <v>27</v>
      </c>
      <c r="D280" s="30">
        <v>25000.0</v>
      </c>
      <c r="E280" s="30"/>
      <c r="F280" s="43"/>
      <c r="M280" s="106"/>
      <c r="N280" s="107"/>
    </row>
    <row r="281" ht="14.25" customHeight="1">
      <c r="B281" s="15">
        <v>45792.0</v>
      </c>
      <c r="C281" s="29" t="s">
        <v>204</v>
      </c>
      <c r="D281" s="30">
        <v>300000.0</v>
      </c>
      <c r="E281" s="30"/>
      <c r="F281" s="45" t="s">
        <v>9</v>
      </c>
      <c r="M281" s="106"/>
      <c r="N281" s="107"/>
    </row>
    <row r="282" ht="14.25" customHeight="1">
      <c r="B282" s="15">
        <v>45792.0</v>
      </c>
      <c r="C282" s="29" t="s">
        <v>604</v>
      </c>
      <c r="D282" s="30">
        <v>60000.0</v>
      </c>
      <c r="E282" s="30"/>
      <c r="F282" s="43"/>
      <c r="M282" s="106"/>
      <c r="N282" s="107"/>
    </row>
    <row r="283" ht="14.25" customHeight="1">
      <c r="B283" s="15">
        <v>45792.0</v>
      </c>
      <c r="C283" s="29" t="s">
        <v>57</v>
      </c>
      <c r="D283" s="30">
        <v>100000.0</v>
      </c>
      <c r="E283" s="30"/>
      <c r="F283" s="43"/>
      <c r="M283" s="106"/>
      <c r="N283" s="107"/>
    </row>
    <row r="284" ht="14.25" customHeight="1">
      <c r="B284" s="15">
        <v>45792.0</v>
      </c>
      <c r="C284" s="29" t="s">
        <v>651</v>
      </c>
      <c r="D284" s="30">
        <v>30000.0</v>
      </c>
      <c r="E284" s="30"/>
      <c r="F284" s="43"/>
      <c r="M284" s="106"/>
      <c r="N284" s="107"/>
    </row>
    <row r="285" ht="14.25" customHeight="1">
      <c r="B285" s="15">
        <v>45792.0</v>
      </c>
      <c r="C285" s="29" t="s">
        <v>23</v>
      </c>
      <c r="D285" s="30">
        <v>50000.0</v>
      </c>
      <c r="E285" s="30"/>
      <c r="F285" s="43"/>
      <c r="M285" s="106"/>
      <c r="N285" s="107"/>
    </row>
    <row r="286" ht="14.25" customHeight="1">
      <c r="B286" s="15">
        <v>45792.0</v>
      </c>
      <c r="C286" s="29" t="s">
        <v>652</v>
      </c>
      <c r="D286" s="30">
        <v>100000.0</v>
      </c>
      <c r="E286" s="30"/>
      <c r="F286" s="43"/>
      <c r="M286" s="106"/>
      <c r="N286" s="107"/>
    </row>
    <row r="287" ht="14.25" customHeight="1">
      <c r="B287" s="15">
        <v>45793.0</v>
      </c>
      <c r="C287" s="29" t="s">
        <v>45</v>
      </c>
      <c r="D287" s="30">
        <v>600000.0</v>
      </c>
      <c r="E287" s="30"/>
      <c r="F287" s="45" t="s">
        <v>46</v>
      </c>
      <c r="M287" s="106"/>
      <c r="N287" s="107"/>
    </row>
    <row r="288" ht="14.25" customHeight="1">
      <c r="B288" s="15">
        <v>45793.0</v>
      </c>
      <c r="C288" s="29" t="s">
        <v>41</v>
      </c>
      <c r="D288" s="30">
        <v>300000.0</v>
      </c>
      <c r="E288" s="30"/>
      <c r="F288" s="43"/>
      <c r="M288" s="106"/>
      <c r="N288" s="107"/>
    </row>
    <row r="289" ht="14.25" customHeight="1">
      <c r="B289" s="15">
        <v>45793.0</v>
      </c>
      <c r="C289" s="29" t="s">
        <v>32</v>
      </c>
      <c r="D289" s="30">
        <v>500000.0</v>
      </c>
      <c r="E289" s="30"/>
      <c r="F289" s="43"/>
      <c r="M289" s="106"/>
      <c r="N289" s="107"/>
    </row>
    <row r="290" ht="14.25" customHeight="1">
      <c r="B290" s="15">
        <v>45793.0</v>
      </c>
      <c r="C290" s="29" t="s">
        <v>391</v>
      </c>
      <c r="D290" s="30">
        <v>20000.0</v>
      </c>
      <c r="E290" s="30"/>
      <c r="F290" s="43"/>
      <c r="M290" s="106"/>
      <c r="N290" s="107"/>
    </row>
    <row r="291" ht="14.25" customHeight="1">
      <c r="B291" s="15">
        <v>45793.0</v>
      </c>
      <c r="C291" s="29" t="s">
        <v>172</v>
      </c>
      <c r="D291" s="30">
        <v>110000.0</v>
      </c>
      <c r="E291" s="30"/>
      <c r="F291" s="43"/>
      <c r="M291" s="106"/>
      <c r="N291" s="107"/>
    </row>
    <row r="292" ht="14.25" customHeight="1">
      <c r="B292" s="15">
        <v>45793.0</v>
      </c>
      <c r="C292" s="29" t="s">
        <v>34</v>
      </c>
      <c r="D292" s="30">
        <v>500000.0</v>
      </c>
      <c r="E292" s="30"/>
      <c r="F292" s="43"/>
      <c r="M292" s="106"/>
      <c r="N292" s="107"/>
    </row>
    <row r="293" ht="14.25" customHeight="1">
      <c r="B293" s="15">
        <v>45793.0</v>
      </c>
      <c r="C293" s="29" t="s">
        <v>210</v>
      </c>
      <c r="D293" s="30">
        <v>300000.0</v>
      </c>
      <c r="E293" s="30"/>
      <c r="F293" s="45" t="s">
        <v>9</v>
      </c>
      <c r="M293" s="106"/>
      <c r="N293" s="107"/>
    </row>
    <row r="294" ht="14.25" customHeight="1">
      <c r="B294" s="15">
        <v>45793.0</v>
      </c>
      <c r="C294" s="29" t="s">
        <v>58</v>
      </c>
      <c r="D294" s="30">
        <v>125000.0</v>
      </c>
      <c r="E294" s="30"/>
      <c r="F294" s="43"/>
      <c r="M294" s="106"/>
      <c r="N294" s="107"/>
    </row>
    <row r="295" ht="14.25" customHeight="1">
      <c r="B295" s="15">
        <v>45793.0</v>
      </c>
      <c r="C295" s="29" t="s">
        <v>358</v>
      </c>
      <c r="D295" s="30">
        <v>500000.0</v>
      </c>
      <c r="E295" s="30"/>
      <c r="F295" s="43"/>
      <c r="M295" s="106"/>
      <c r="N295" s="107"/>
    </row>
    <row r="296" ht="14.25" customHeight="1">
      <c r="B296" s="15">
        <v>45793.0</v>
      </c>
      <c r="C296" s="29" t="s">
        <v>263</v>
      </c>
      <c r="D296" s="30">
        <v>5000000.0</v>
      </c>
      <c r="E296" s="30"/>
      <c r="F296" s="45" t="s">
        <v>9</v>
      </c>
      <c r="M296" s="106"/>
      <c r="N296" s="107"/>
    </row>
    <row r="297" ht="14.25" customHeight="1">
      <c r="B297" s="15">
        <v>45793.0</v>
      </c>
      <c r="C297" s="29" t="s">
        <v>653</v>
      </c>
      <c r="D297" s="30">
        <v>100000.0</v>
      </c>
      <c r="E297" s="30"/>
      <c r="F297" s="43"/>
      <c r="M297" s="106"/>
      <c r="N297" s="107"/>
    </row>
    <row r="298" ht="14.25" customHeight="1">
      <c r="B298" s="15">
        <v>45793.0</v>
      </c>
      <c r="C298" s="29" t="s">
        <v>49</v>
      </c>
      <c r="D298" s="30">
        <v>100000.0</v>
      </c>
      <c r="E298" s="30"/>
      <c r="F298" s="43"/>
      <c r="M298" s="106"/>
      <c r="N298" s="107"/>
    </row>
    <row r="299" ht="14.25" customHeight="1">
      <c r="B299" s="15">
        <v>45793.0</v>
      </c>
      <c r="C299" s="29" t="s">
        <v>195</v>
      </c>
      <c r="D299" s="30">
        <v>100000.0</v>
      </c>
      <c r="E299" s="30"/>
      <c r="F299" s="43"/>
      <c r="M299" s="106"/>
      <c r="N299" s="107"/>
    </row>
    <row r="300" ht="14.25" customHeight="1">
      <c r="B300" s="15">
        <v>45793.0</v>
      </c>
      <c r="C300" s="29" t="s">
        <v>27</v>
      </c>
      <c r="D300" s="30">
        <v>25000.0</v>
      </c>
      <c r="E300" s="30"/>
      <c r="F300" s="43"/>
      <c r="M300" s="106"/>
      <c r="N300" s="107"/>
    </row>
    <row r="301" ht="14.25" customHeight="1">
      <c r="B301" s="15">
        <v>45794.0</v>
      </c>
      <c r="C301" s="29" t="s">
        <v>212</v>
      </c>
      <c r="D301" s="30">
        <v>300000.0</v>
      </c>
      <c r="E301" s="30"/>
      <c r="F301" s="43"/>
      <c r="M301" s="106"/>
      <c r="N301" s="107"/>
    </row>
    <row r="302" ht="14.25" customHeight="1">
      <c r="B302" s="15">
        <v>45794.0</v>
      </c>
      <c r="C302" s="29" t="s">
        <v>534</v>
      </c>
      <c r="D302" s="30">
        <v>10000.0</v>
      </c>
      <c r="E302" s="30"/>
      <c r="F302" s="43"/>
      <c r="M302" s="106"/>
      <c r="N302" s="107"/>
    </row>
    <row r="303" ht="14.25" customHeight="1">
      <c r="B303" s="15">
        <v>45794.0</v>
      </c>
      <c r="C303" s="29" t="s">
        <v>27</v>
      </c>
      <c r="D303" s="30">
        <v>25000.0</v>
      </c>
      <c r="E303" s="30"/>
      <c r="F303" s="43"/>
      <c r="M303" s="106"/>
      <c r="N303" s="107"/>
    </row>
    <row r="304" ht="14.25" customHeight="1">
      <c r="B304" s="15">
        <v>45794.0</v>
      </c>
      <c r="C304" s="29" t="s">
        <v>217</v>
      </c>
      <c r="D304" s="30">
        <v>500000.0</v>
      </c>
      <c r="E304" s="30"/>
      <c r="F304" s="43"/>
      <c r="M304" s="106"/>
      <c r="N304" s="107"/>
    </row>
    <row r="305" ht="14.25" customHeight="1">
      <c r="B305" s="15">
        <v>45794.0</v>
      </c>
      <c r="C305" s="29" t="s">
        <v>654</v>
      </c>
      <c r="D305" s="30">
        <v>100000.0</v>
      </c>
      <c r="E305" s="30"/>
      <c r="F305" s="43"/>
      <c r="M305" s="106"/>
      <c r="N305" s="107"/>
    </row>
    <row r="306" ht="14.25" customHeight="1">
      <c r="B306" s="15">
        <v>45794.0</v>
      </c>
      <c r="C306" s="29" t="s">
        <v>103</v>
      </c>
      <c r="D306" s="30">
        <v>400000.0</v>
      </c>
      <c r="E306" s="30"/>
      <c r="F306" s="43"/>
      <c r="M306" s="106"/>
      <c r="N306" s="107"/>
    </row>
    <row r="307" ht="14.25" customHeight="1">
      <c r="B307" s="15">
        <v>45794.0</v>
      </c>
      <c r="C307" s="29" t="s">
        <v>439</v>
      </c>
      <c r="D307" s="30">
        <v>100000.0</v>
      </c>
      <c r="E307" s="30"/>
      <c r="F307" s="45" t="s">
        <v>9</v>
      </c>
      <c r="M307" s="106"/>
      <c r="N307" s="107"/>
    </row>
    <row r="308" ht="14.25" customHeight="1">
      <c r="B308" s="15">
        <v>45795.0</v>
      </c>
      <c r="C308" s="29" t="s">
        <v>516</v>
      </c>
      <c r="D308" s="30">
        <v>500000.0</v>
      </c>
      <c r="E308" s="30"/>
      <c r="F308" s="43"/>
      <c r="M308" s="106"/>
      <c r="N308" s="107"/>
    </row>
    <row r="309" ht="14.25" customHeight="1">
      <c r="B309" s="15">
        <v>45795.0</v>
      </c>
      <c r="C309" s="29" t="s">
        <v>377</v>
      </c>
      <c r="D309" s="30"/>
      <c r="E309" s="30">
        <v>1500000.0</v>
      </c>
      <c r="F309" s="43"/>
      <c r="M309" s="118"/>
      <c r="N309" s="106"/>
    </row>
    <row r="310" ht="14.25" customHeight="1">
      <c r="B310" s="15">
        <v>45795.0</v>
      </c>
      <c r="C310" s="29" t="s">
        <v>454</v>
      </c>
      <c r="D310" s="30"/>
      <c r="E310" s="30">
        <v>1500000.0</v>
      </c>
      <c r="F310" s="43"/>
      <c r="M310" s="118"/>
      <c r="N310" s="106"/>
    </row>
    <row r="311" ht="14.25" customHeight="1">
      <c r="B311" s="15">
        <v>45795.0</v>
      </c>
      <c r="C311" s="29" t="s">
        <v>220</v>
      </c>
      <c r="D311" s="30"/>
      <c r="E311" s="30">
        <v>3000000.0</v>
      </c>
      <c r="F311" s="43"/>
      <c r="M311" s="118"/>
      <c r="N311" s="106"/>
    </row>
    <row r="312" ht="14.25" customHeight="1">
      <c r="B312" s="15">
        <v>45795.0</v>
      </c>
      <c r="C312" s="29" t="s">
        <v>380</v>
      </c>
      <c r="D312" s="30"/>
      <c r="E312" s="30">
        <v>1500000.0</v>
      </c>
      <c r="F312" s="43"/>
      <c r="M312" s="118"/>
      <c r="N312" s="106"/>
    </row>
    <row r="313" ht="14.25" customHeight="1">
      <c r="B313" s="15">
        <v>45795.0</v>
      </c>
      <c r="C313" s="29" t="s">
        <v>381</v>
      </c>
      <c r="D313" s="30"/>
      <c r="E313" s="30">
        <v>1500000.0</v>
      </c>
      <c r="F313" s="43"/>
      <c r="M313" s="118"/>
      <c r="N313" s="106"/>
    </row>
    <row r="314" ht="14.25" customHeight="1">
      <c r="B314" s="15">
        <v>45795.0</v>
      </c>
      <c r="C314" s="16" t="s">
        <v>219</v>
      </c>
      <c r="D314" s="30"/>
      <c r="E314" s="30">
        <v>3000000.0</v>
      </c>
      <c r="F314" s="43"/>
      <c r="M314" s="118"/>
      <c r="N314" s="106"/>
    </row>
    <row r="315" ht="14.25" customHeight="1">
      <c r="B315" s="15">
        <v>45795.0</v>
      </c>
      <c r="C315" s="29" t="s">
        <v>393</v>
      </c>
      <c r="D315" s="30"/>
      <c r="E315" s="30">
        <v>1500000.0</v>
      </c>
      <c r="F315" s="43"/>
      <c r="M315" s="118"/>
      <c r="N315" s="106"/>
    </row>
    <row r="316" ht="14.25" customHeight="1">
      <c r="B316" s="15">
        <v>45795.0</v>
      </c>
      <c r="C316" s="29" t="s">
        <v>133</v>
      </c>
      <c r="D316" s="30"/>
      <c r="E316" s="30">
        <v>3000000.0</v>
      </c>
      <c r="F316" s="43"/>
      <c r="M316" s="118"/>
      <c r="N316" s="106"/>
    </row>
    <row r="317" ht="14.25" customHeight="1">
      <c r="B317" s="15">
        <v>45795.0</v>
      </c>
      <c r="C317" s="29" t="s">
        <v>568</v>
      </c>
      <c r="D317" s="30"/>
      <c r="E317" s="30">
        <v>1500000.0</v>
      </c>
      <c r="F317" s="43"/>
      <c r="M317" s="118"/>
      <c r="N317" s="106"/>
    </row>
    <row r="318" ht="14.25" customHeight="1">
      <c r="B318" s="15">
        <v>45795.0</v>
      </c>
      <c r="C318" s="29" t="s">
        <v>395</v>
      </c>
      <c r="D318" s="30"/>
      <c r="E318" s="30">
        <v>1500000.0</v>
      </c>
      <c r="F318" s="43"/>
      <c r="M318" s="118"/>
      <c r="N318" s="106"/>
    </row>
    <row r="319" ht="14.25" customHeight="1">
      <c r="B319" s="15">
        <v>45795.0</v>
      </c>
      <c r="C319" s="29" t="s">
        <v>569</v>
      </c>
      <c r="D319" s="30"/>
      <c r="E319" s="30">
        <v>1250000.0</v>
      </c>
      <c r="F319" s="43"/>
      <c r="M319" s="118"/>
      <c r="N319" s="106"/>
    </row>
    <row r="320" ht="14.25" customHeight="1">
      <c r="B320" s="15">
        <v>45795.0</v>
      </c>
      <c r="C320" s="16" t="s">
        <v>642</v>
      </c>
      <c r="D320" s="30"/>
      <c r="E320" s="30">
        <v>100000.0</v>
      </c>
      <c r="F320" s="43"/>
      <c r="M320" s="118"/>
      <c r="N320" s="106"/>
    </row>
    <row r="321" ht="14.25" customHeight="1">
      <c r="B321" s="15">
        <v>45795.0</v>
      </c>
      <c r="C321" s="16" t="s">
        <v>310</v>
      </c>
      <c r="D321" s="30"/>
      <c r="E321" s="30">
        <v>300000.0</v>
      </c>
      <c r="F321" s="43"/>
      <c r="M321" s="118"/>
      <c r="N321" s="106"/>
    </row>
    <row r="322" ht="14.25" customHeight="1">
      <c r="B322" s="15">
        <v>45795.0</v>
      </c>
      <c r="C322" s="16" t="s">
        <v>92</v>
      </c>
      <c r="D322" s="30">
        <v>50000.0</v>
      </c>
      <c r="E322" s="30"/>
      <c r="F322" s="43"/>
      <c r="M322" s="106"/>
      <c r="N322" s="107"/>
    </row>
    <row r="323" ht="14.25" customHeight="1">
      <c r="B323" s="15">
        <v>45795.0</v>
      </c>
      <c r="C323" s="29" t="s">
        <v>143</v>
      </c>
      <c r="D323" s="30">
        <v>500000.0</v>
      </c>
      <c r="E323" s="30"/>
      <c r="F323" s="45" t="s">
        <v>9</v>
      </c>
      <c r="M323" s="106"/>
      <c r="N323" s="107"/>
    </row>
    <row r="324" ht="14.25" customHeight="1">
      <c r="B324" s="15">
        <v>45795.0</v>
      </c>
      <c r="C324" s="16" t="s">
        <v>94</v>
      </c>
      <c r="D324" s="30">
        <v>25000.0</v>
      </c>
      <c r="E324" s="30"/>
      <c r="F324" s="43"/>
      <c r="M324" s="106"/>
      <c r="N324" s="107"/>
    </row>
    <row r="325" ht="14.25" customHeight="1">
      <c r="B325" s="15">
        <v>45795.0</v>
      </c>
      <c r="C325" s="29" t="s">
        <v>27</v>
      </c>
      <c r="D325" s="30">
        <v>50000.0</v>
      </c>
      <c r="E325" s="30"/>
      <c r="F325" s="43"/>
      <c r="M325" s="106"/>
      <c r="N325" s="107"/>
    </row>
    <row r="326" ht="14.25" customHeight="1">
      <c r="B326" s="15">
        <v>45795.0</v>
      </c>
      <c r="C326" s="29" t="s">
        <v>97</v>
      </c>
      <c r="D326" s="30">
        <v>1500000.0</v>
      </c>
      <c r="E326" s="30"/>
      <c r="F326" s="43"/>
      <c r="H326" s="119"/>
      <c r="M326" s="106"/>
      <c r="N326" s="107"/>
    </row>
    <row r="327" ht="14.25" customHeight="1">
      <c r="B327" s="15">
        <v>45795.0</v>
      </c>
      <c r="C327" s="29" t="s">
        <v>163</v>
      </c>
      <c r="D327" s="30">
        <v>5000000.0</v>
      </c>
      <c r="E327" s="30"/>
      <c r="F327" s="43"/>
      <c r="H327" s="119"/>
      <c r="M327" s="106"/>
      <c r="N327" s="107"/>
    </row>
    <row r="328" ht="14.25" customHeight="1">
      <c r="B328" s="15">
        <v>45795.0</v>
      </c>
      <c r="C328" s="29" t="s">
        <v>534</v>
      </c>
      <c r="D328" s="30">
        <v>10000.0</v>
      </c>
      <c r="E328" s="30"/>
      <c r="F328" s="43"/>
      <c r="H328" s="119"/>
      <c r="M328" s="106"/>
      <c r="N328" s="107"/>
    </row>
    <row r="329" ht="14.25" customHeight="1">
      <c r="B329" s="15">
        <v>45795.0</v>
      </c>
      <c r="C329" s="29" t="s">
        <v>258</v>
      </c>
      <c r="D329" s="30">
        <v>100000.0</v>
      </c>
      <c r="E329" s="30"/>
      <c r="F329" s="43"/>
      <c r="H329" s="119"/>
      <c r="M329" s="106"/>
      <c r="N329" s="107"/>
    </row>
    <row r="330" ht="14.25" customHeight="1">
      <c r="B330" s="15">
        <v>45795.0</v>
      </c>
      <c r="C330" s="29" t="s">
        <v>546</v>
      </c>
      <c r="D330" s="30">
        <v>1000000.0</v>
      </c>
      <c r="E330" s="30"/>
      <c r="F330" s="45" t="s">
        <v>9</v>
      </c>
      <c r="H330" s="119"/>
      <c r="M330" s="106"/>
      <c r="N330" s="107"/>
    </row>
    <row r="331" ht="14.25" customHeight="1">
      <c r="B331" s="15">
        <v>45795.0</v>
      </c>
      <c r="C331" s="29" t="s">
        <v>558</v>
      </c>
      <c r="D331" s="30">
        <v>800000.0</v>
      </c>
      <c r="E331" s="30"/>
      <c r="F331" s="43"/>
      <c r="H331" s="119"/>
      <c r="M331" s="106"/>
      <c r="N331" s="107"/>
    </row>
    <row r="332" ht="14.25" customHeight="1">
      <c r="B332" s="15">
        <v>45795.0</v>
      </c>
      <c r="C332" s="29" t="s">
        <v>655</v>
      </c>
      <c r="D332" s="30">
        <v>200000.0</v>
      </c>
      <c r="E332" s="30"/>
      <c r="F332" s="43"/>
      <c r="H332" s="119"/>
      <c r="M332" s="106"/>
      <c r="N332" s="107"/>
    </row>
    <row r="333" ht="14.25" customHeight="1">
      <c r="B333" s="15">
        <v>45795.0</v>
      </c>
      <c r="C333" s="29" t="s">
        <v>510</v>
      </c>
      <c r="D333" s="30">
        <v>50000.0</v>
      </c>
      <c r="E333" s="30"/>
      <c r="F333" s="43"/>
      <c r="H333" s="119"/>
      <c r="M333" s="106"/>
      <c r="N333" s="107"/>
    </row>
    <row r="334" ht="14.25" customHeight="1">
      <c r="B334" s="15">
        <v>45795.0</v>
      </c>
      <c r="C334" s="29" t="s">
        <v>656</v>
      </c>
      <c r="D334" s="30">
        <v>300000.0</v>
      </c>
      <c r="E334" s="30"/>
      <c r="F334" s="43"/>
      <c r="H334" s="119"/>
      <c r="M334" s="106"/>
      <c r="N334" s="107"/>
    </row>
    <row r="335" ht="14.25" customHeight="1">
      <c r="B335" s="15">
        <v>45796.0</v>
      </c>
      <c r="C335" s="29" t="s">
        <v>110</v>
      </c>
      <c r="D335" s="30">
        <v>5000.0</v>
      </c>
      <c r="E335" s="30"/>
      <c r="F335" s="43"/>
      <c r="H335" s="119"/>
      <c r="M335" s="106"/>
      <c r="N335" s="107"/>
    </row>
    <row r="336" ht="14.25" customHeight="1">
      <c r="B336" s="15">
        <v>45796.0</v>
      </c>
      <c r="C336" s="29" t="s">
        <v>481</v>
      </c>
      <c r="D336" s="30">
        <v>100000.0</v>
      </c>
      <c r="E336" s="30"/>
      <c r="F336" s="45" t="s">
        <v>9</v>
      </c>
      <c r="H336" s="119"/>
      <c r="M336" s="106"/>
      <c r="N336" s="107"/>
    </row>
    <row r="337" ht="14.25" customHeight="1">
      <c r="B337" s="15">
        <v>45796.0</v>
      </c>
      <c r="C337" s="29" t="s">
        <v>336</v>
      </c>
      <c r="D337" s="30">
        <v>200000.0</v>
      </c>
      <c r="E337" s="30"/>
      <c r="F337" s="43"/>
      <c r="H337" s="119"/>
      <c r="M337" s="106"/>
      <c r="N337" s="107"/>
    </row>
    <row r="338" ht="14.25" customHeight="1">
      <c r="B338" s="15">
        <v>45796.0</v>
      </c>
      <c r="C338" s="29" t="s">
        <v>111</v>
      </c>
      <c r="D338" s="30">
        <v>50000.0</v>
      </c>
      <c r="E338" s="30"/>
      <c r="F338" s="43"/>
      <c r="H338" s="119"/>
      <c r="M338" s="106"/>
      <c r="N338" s="107"/>
    </row>
    <row r="339" ht="14.25" customHeight="1">
      <c r="B339" s="15">
        <v>45796.0</v>
      </c>
      <c r="C339" s="29" t="s">
        <v>623</v>
      </c>
      <c r="D339" s="30">
        <v>50000.0</v>
      </c>
      <c r="E339" s="30"/>
      <c r="F339" s="43"/>
      <c r="H339" s="119"/>
      <c r="M339" s="106"/>
      <c r="N339" s="107"/>
    </row>
    <row r="340" ht="14.25" customHeight="1">
      <c r="B340" s="15">
        <v>45796.0</v>
      </c>
      <c r="C340" s="29" t="s">
        <v>567</v>
      </c>
      <c r="D340" s="30">
        <v>150000.0</v>
      </c>
      <c r="E340" s="30"/>
      <c r="F340" s="43"/>
      <c r="H340" s="119"/>
      <c r="M340" s="106"/>
      <c r="N340" s="107"/>
    </row>
    <row r="341" ht="14.25" customHeight="1">
      <c r="B341" s="15">
        <v>45796.0</v>
      </c>
      <c r="C341" s="29" t="s">
        <v>160</v>
      </c>
      <c r="D341" s="30">
        <v>300000.0</v>
      </c>
      <c r="E341" s="30"/>
      <c r="F341" s="45" t="s">
        <v>161</v>
      </c>
      <c r="H341" s="119"/>
      <c r="M341" s="106"/>
      <c r="N341" s="107"/>
    </row>
    <row r="342" ht="14.25" customHeight="1">
      <c r="B342" s="15">
        <v>45796.0</v>
      </c>
      <c r="C342" s="29" t="s">
        <v>461</v>
      </c>
      <c r="D342" s="30">
        <v>500000.0</v>
      </c>
      <c r="E342" s="30"/>
      <c r="F342" s="43"/>
      <c r="H342" s="119"/>
      <c r="M342" s="106"/>
      <c r="N342" s="107"/>
    </row>
    <row r="343" ht="14.25" customHeight="1">
      <c r="B343" s="15">
        <v>45796.0</v>
      </c>
      <c r="C343" s="29" t="s">
        <v>49</v>
      </c>
      <c r="D343" s="30">
        <v>40000.0</v>
      </c>
      <c r="E343" s="30"/>
      <c r="F343" s="43"/>
      <c r="H343" s="119"/>
      <c r="M343" s="106"/>
      <c r="N343" s="107"/>
    </row>
    <row r="344" ht="14.25" customHeight="1">
      <c r="B344" s="15">
        <v>45796.0</v>
      </c>
      <c r="C344" s="29" t="s">
        <v>127</v>
      </c>
      <c r="D344" s="30">
        <v>100000.0</v>
      </c>
      <c r="E344" s="30"/>
      <c r="F344" s="43"/>
      <c r="H344" s="119"/>
      <c r="M344" s="106"/>
      <c r="N344" s="107"/>
    </row>
    <row r="345" ht="14.25" customHeight="1">
      <c r="B345" s="15">
        <v>45796.0</v>
      </c>
      <c r="C345" s="29" t="s">
        <v>657</v>
      </c>
      <c r="D345" s="30">
        <v>100000.0</v>
      </c>
      <c r="E345" s="30"/>
      <c r="F345" s="43"/>
      <c r="H345" s="119"/>
      <c r="M345" s="106"/>
      <c r="N345" s="107"/>
    </row>
    <row r="346" ht="14.25" customHeight="1">
      <c r="B346" s="15">
        <v>45796.0</v>
      </c>
      <c r="C346" s="29" t="s">
        <v>145</v>
      </c>
      <c r="D346" s="30">
        <v>500000.0</v>
      </c>
      <c r="E346" s="30"/>
      <c r="F346" s="45" t="s">
        <v>9</v>
      </c>
      <c r="H346" s="119"/>
      <c r="M346" s="106"/>
      <c r="N346" s="107"/>
    </row>
    <row r="347" ht="14.25" customHeight="1">
      <c r="B347" s="15">
        <v>45796.0</v>
      </c>
      <c r="C347" s="29" t="s">
        <v>391</v>
      </c>
      <c r="D347" s="30">
        <v>30000.0</v>
      </c>
      <c r="E347" s="30"/>
      <c r="F347" s="43"/>
      <c r="H347" s="119"/>
      <c r="M347" s="106"/>
      <c r="N347" s="107"/>
    </row>
    <row r="348" ht="14.25" customHeight="1">
      <c r="B348" s="15">
        <v>45796.0</v>
      </c>
      <c r="C348" s="29" t="s">
        <v>27</v>
      </c>
      <c r="D348" s="30">
        <v>25000.0</v>
      </c>
      <c r="E348" s="30"/>
      <c r="F348" s="43"/>
      <c r="H348" s="119"/>
      <c r="M348" s="106"/>
      <c r="N348" s="107"/>
    </row>
    <row r="349" ht="14.25" customHeight="1">
      <c r="B349" s="15">
        <v>45796.0</v>
      </c>
      <c r="C349" s="29" t="s">
        <v>64</v>
      </c>
      <c r="D349" s="30">
        <v>50000.0</v>
      </c>
      <c r="E349" s="30"/>
      <c r="F349" s="45"/>
      <c r="H349" s="119"/>
      <c r="M349" s="106"/>
      <c r="N349" s="107"/>
    </row>
    <row r="350" ht="14.25" customHeight="1">
      <c r="B350" s="15">
        <v>45796.0</v>
      </c>
      <c r="C350" s="29" t="s">
        <v>266</v>
      </c>
      <c r="D350" s="30">
        <v>28888.0</v>
      </c>
      <c r="E350" s="30"/>
      <c r="F350" s="43"/>
      <c r="H350" s="119"/>
      <c r="M350" s="106"/>
      <c r="N350" s="107"/>
    </row>
    <row r="351" ht="14.25" customHeight="1">
      <c r="B351" s="15">
        <v>45796.0</v>
      </c>
      <c r="C351" s="29" t="s">
        <v>162</v>
      </c>
      <c r="D351" s="30">
        <v>50000.0</v>
      </c>
      <c r="E351" s="30"/>
      <c r="F351" s="43"/>
      <c r="H351" s="119"/>
      <c r="M351" s="106"/>
      <c r="N351" s="107"/>
    </row>
    <row r="352" ht="14.25" customHeight="1">
      <c r="B352" s="15">
        <v>45796.0</v>
      </c>
      <c r="C352" s="29" t="s">
        <v>100</v>
      </c>
      <c r="D352" s="30">
        <v>250000.0</v>
      </c>
      <c r="E352" s="30"/>
      <c r="F352" s="45" t="s">
        <v>9</v>
      </c>
      <c r="H352" s="119"/>
      <c r="M352" s="106"/>
      <c r="N352" s="107"/>
    </row>
    <row r="353" ht="14.25" customHeight="1">
      <c r="B353" s="15">
        <v>45796.0</v>
      </c>
      <c r="C353" s="29" t="s">
        <v>319</v>
      </c>
      <c r="D353" s="30">
        <v>100000.0</v>
      </c>
      <c r="E353" s="30"/>
      <c r="F353" s="43"/>
      <c r="H353" s="119"/>
      <c r="M353" s="106"/>
      <c r="N353" s="107"/>
    </row>
    <row r="354" ht="14.25" customHeight="1">
      <c r="B354" s="15">
        <v>45796.0</v>
      </c>
      <c r="C354" s="29" t="s">
        <v>124</v>
      </c>
      <c r="D354" s="30">
        <v>50000.0</v>
      </c>
      <c r="E354" s="30"/>
      <c r="F354" s="45" t="s">
        <v>125</v>
      </c>
      <c r="H354" s="119"/>
      <c r="M354" s="106"/>
      <c r="N354" s="107"/>
    </row>
    <row r="355" ht="14.25" customHeight="1">
      <c r="B355" s="15">
        <v>45796.0</v>
      </c>
      <c r="C355" s="29" t="s">
        <v>124</v>
      </c>
      <c r="D355" s="30">
        <v>100000.0</v>
      </c>
      <c r="E355" s="30"/>
      <c r="F355" s="45" t="s">
        <v>125</v>
      </c>
      <c r="M355" s="106"/>
      <c r="N355" s="107"/>
    </row>
    <row r="356" ht="14.25" customHeight="1">
      <c r="B356" s="15">
        <v>45797.0</v>
      </c>
      <c r="C356" s="29" t="s">
        <v>211</v>
      </c>
      <c r="D356" s="30">
        <v>3000000.0</v>
      </c>
      <c r="E356" s="30"/>
      <c r="F356" s="43"/>
      <c r="M356" s="106"/>
      <c r="N356" s="107"/>
    </row>
    <row r="357" ht="14.25" customHeight="1">
      <c r="B357" s="15">
        <v>45797.0</v>
      </c>
      <c r="C357" s="29" t="s">
        <v>391</v>
      </c>
      <c r="D357" s="30">
        <v>20000.0</v>
      </c>
      <c r="E357" s="30"/>
      <c r="F357" s="43"/>
      <c r="M357" s="106"/>
      <c r="N357" s="107"/>
    </row>
    <row r="358" ht="14.25" customHeight="1">
      <c r="B358" s="15">
        <v>45797.0</v>
      </c>
      <c r="C358" s="29" t="s">
        <v>172</v>
      </c>
      <c r="D358" s="30">
        <v>100000.0</v>
      </c>
      <c r="E358" s="30"/>
      <c r="F358" s="43"/>
      <c r="M358" s="106"/>
      <c r="N358" s="107"/>
    </row>
    <row r="359" ht="14.25" customHeight="1">
      <c r="B359" s="15">
        <v>45797.0</v>
      </c>
      <c r="C359" s="29" t="s">
        <v>406</v>
      </c>
      <c r="D359" s="30">
        <v>300000.0</v>
      </c>
      <c r="E359" s="30"/>
      <c r="F359" s="43"/>
      <c r="M359" s="106"/>
      <c r="N359" s="107"/>
    </row>
    <row r="360" ht="14.25" customHeight="1">
      <c r="B360" s="15">
        <v>45797.0</v>
      </c>
      <c r="C360" s="29" t="s">
        <v>534</v>
      </c>
      <c r="D360" s="30">
        <v>10000.0</v>
      </c>
      <c r="E360" s="30"/>
      <c r="F360" s="43"/>
      <c r="M360" s="106"/>
      <c r="N360" s="107"/>
    </row>
    <row r="361" ht="14.25" customHeight="1">
      <c r="B361" s="15">
        <v>45797.0</v>
      </c>
      <c r="C361" s="29" t="s">
        <v>27</v>
      </c>
      <c r="D361" s="30">
        <v>25000.0</v>
      </c>
      <c r="E361" s="30"/>
      <c r="F361" s="43"/>
      <c r="M361" s="106"/>
      <c r="N361" s="107"/>
    </row>
    <row r="362" ht="14.25" customHeight="1">
      <c r="B362" s="15">
        <v>45797.0</v>
      </c>
      <c r="C362" s="29" t="s">
        <v>187</v>
      </c>
      <c r="D362" s="30">
        <v>100000.0</v>
      </c>
      <c r="E362" s="30"/>
      <c r="F362" s="43"/>
      <c r="M362" s="106"/>
      <c r="N362" s="107"/>
    </row>
    <row r="363" ht="14.25" customHeight="1">
      <c r="B363" s="15">
        <v>45798.0</v>
      </c>
      <c r="C363" s="29" t="s">
        <v>8</v>
      </c>
      <c r="D363" s="30">
        <v>100000.0</v>
      </c>
      <c r="E363" s="30"/>
      <c r="F363" s="45" t="s">
        <v>9</v>
      </c>
      <c r="M363" s="106"/>
      <c r="N363" s="107"/>
    </row>
    <row r="364" ht="14.25" customHeight="1">
      <c r="B364" s="15">
        <v>45798.0</v>
      </c>
      <c r="C364" s="29" t="s">
        <v>219</v>
      </c>
      <c r="D364" s="30"/>
      <c r="E364" s="30">
        <v>3000000.0</v>
      </c>
      <c r="F364" s="43"/>
      <c r="N364" s="123"/>
    </row>
    <row r="365" ht="14.25" customHeight="1">
      <c r="B365" s="15">
        <v>45798.0</v>
      </c>
      <c r="C365" s="16" t="s">
        <v>364</v>
      </c>
      <c r="D365" s="30"/>
      <c r="E365" s="30">
        <v>1500000.0</v>
      </c>
      <c r="F365" s="43"/>
      <c r="N365" s="123"/>
    </row>
    <row r="366" ht="14.25" customHeight="1">
      <c r="B366" s="15">
        <v>45798.0</v>
      </c>
      <c r="C366" s="16" t="s">
        <v>365</v>
      </c>
      <c r="D366" s="30"/>
      <c r="E366" s="30">
        <v>1500000.0</v>
      </c>
      <c r="F366" s="43"/>
      <c r="N366" s="123"/>
    </row>
    <row r="367" ht="14.25" customHeight="1">
      <c r="B367" s="15">
        <v>45798.0</v>
      </c>
      <c r="C367" s="16" t="s">
        <v>366</v>
      </c>
      <c r="D367" s="30"/>
      <c r="E367" s="30">
        <v>1500000.0</v>
      </c>
      <c r="F367" s="43"/>
      <c r="N367" s="123"/>
    </row>
    <row r="368" ht="14.25" customHeight="1">
      <c r="B368" s="15">
        <v>45798.0</v>
      </c>
      <c r="C368" s="29" t="s">
        <v>454</v>
      </c>
      <c r="D368" s="30"/>
      <c r="E368" s="30">
        <v>1500000.0</v>
      </c>
      <c r="F368" s="43"/>
      <c r="N368" s="123"/>
    </row>
    <row r="369" ht="14.25" customHeight="1">
      <c r="B369" s="15">
        <v>45798.0</v>
      </c>
      <c r="C369" s="29" t="s">
        <v>220</v>
      </c>
      <c r="D369" s="30"/>
      <c r="E369" s="30">
        <v>3000000.0</v>
      </c>
      <c r="F369" s="43"/>
      <c r="N369" s="123"/>
    </row>
    <row r="370" ht="14.25" customHeight="1">
      <c r="B370" s="15">
        <v>45798.0</v>
      </c>
      <c r="C370" s="16" t="s">
        <v>366</v>
      </c>
      <c r="D370" s="30"/>
      <c r="E370" s="30">
        <v>1500000.0</v>
      </c>
      <c r="F370" s="43"/>
      <c r="N370" s="123"/>
    </row>
    <row r="371" ht="14.25" customHeight="1">
      <c r="B371" s="15">
        <v>45798.0</v>
      </c>
      <c r="C371" s="29" t="s">
        <v>133</v>
      </c>
      <c r="D371" s="30"/>
      <c r="E371" s="30">
        <v>3000000.0</v>
      </c>
      <c r="F371" s="43"/>
      <c r="N371" s="123"/>
    </row>
    <row r="372" ht="14.25" customHeight="1">
      <c r="B372" s="15">
        <v>45798.0</v>
      </c>
      <c r="C372" s="16" t="s">
        <v>307</v>
      </c>
      <c r="D372" s="30"/>
      <c r="E372" s="30">
        <v>350000.0</v>
      </c>
      <c r="F372" s="43"/>
      <c r="M372" s="118"/>
      <c r="N372" s="106"/>
    </row>
    <row r="373" ht="14.25" customHeight="1">
      <c r="B373" s="15">
        <v>45798.0</v>
      </c>
      <c r="C373" s="29" t="s">
        <v>502</v>
      </c>
      <c r="D373" s="30"/>
      <c r="E373" s="30">
        <v>493000.0</v>
      </c>
      <c r="F373" s="43"/>
      <c r="M373" s="118"/>
      <c r="N373" s="106"/>
    </row>
    <row r="374" ht="14.25" customHeight="1">
      <c r="B374" s="15">
        <v>45798.0</v>
      </c>
      <c r="C374" s="16" t="s">
        <v>367</v>
      </c>
      <c r="D374" s="30"/>
      <c r="E374" s="30">
        <v>1500000.0</v>
      </c>
      <c r="F374" s="43"/>
      <c r="M374" s="118"/>
      <c r="N374" s="106"/>
    </row>
    <row r="375" ht="14.25" customHeight="1">
      <c r="B375" s="15">
        <v>45798.0</v>
      </c>
      <c r="C375" s="29" t="s">
        <v>658</v>
      </c>
      <c r="D375" s="30">
        <v>10000.0</v>
      </c>
      <c r="E375" s="30"/>
      <c r="F375" s="43"/>
      <c r="M375" s="106"/>
      <c r="N375" s="107"/>
    </row>
    <row r="376" ht="14.25" customHeight="1">
      <c r="B376" s="15">
        <v>45798.0</v>
      </c>
      <c r="C376" s="29" t="s">
        <v>502</v>
      </c>
      <c r="D376" s="30"/>
      <c r="E376" s="30">
        <v>892961.0</v>
      </c>
      <c r="F376" s="43"/>
      <c r="M376" s="118"/>
      <c r="N376" s="106"/>
    </row>
    <row r="377" ht="14.25" customHeight="1">
      <c r="B377" s="15">
        <v>45798.0</v>
      </c>
      <c r="C377" s="29" t="s">
        <v>659</v>
      </c>
      <c r="D377" s="30"/>
      <c r="E377" s="30">
        <v>7000000.0</v>
      </c>
      <c r="F377" s="43"/>
      <c r="M377" s="118"/>
      <c r="N377" s="106"/>
    </row>
    <row r="378" ht="14.25" customHeight="1">
      <c r="B378" s="15">
        <v>45798.0</v>
      </c>
      <c r="C378" s="29" t="s">
        <v>270</v>
      </c>
      <c r="D378" s="30">
        <v>50000.0</v>
      </c>
      <c r="E378" s="30"/>
      <c r="F378" s="43"/>
      <c r="M378" s="106"/>
      <c r="N378" s="107"/>
    </row>
    <row r="379" ht="14.25" customHeight="1">
      <c r="B379" s="15">
        <v>45798.0</v>
      </c>
      <c r="C379" s="29" t="s">
        <v>391</v>
      </c>
      <c r="D379" s="30">
        <v>20000.0</v>
      </c>
      <c r="E379" s="30"/>
      <c r="F379" s="43"/>
      <c r="M379" s="106"/>
      <c r="N379" s="107"/>
    </row>
    <row r="380" ht="14.25" customHeight="1">
      <c r="B380" s="15">
        <v>45798.0</v>
      </c>
      <c r="C380" s="29" t="s">
        <v>27</v>
      </c>
      <c r="D380" s="30">
        <v>25000.0</v>
      </c>
      <c r="E380" s="30"/>
      <c r="F380" s="43"/>
      <c r="M380" s="106"/>
      <c r="N380" s="107"/>
    </row>
    <row r="381" ht="14.25" customHeight="1">
      <c r="B381" s="15">
        <v>45798.0</v>
      </c>
      <c r="C381" s="29" t="s">
        <v>266</v>
      </c>
      <c r="D381" s="30">
        <v>28888.0</v>
      </c>
      <c r="E381" s="30"/>
      <c r="F381" s="43"/>
      <c r="M381" s="106"/>
      <c r="N381" s="107"/>
    </row>
    <row r="382" ht="14.25" customHeight="1">
      <c r="B382" s="15">
        <v>45798.0</v>
      </c>
      <c r="C382" s="29" t="s">
        <v>660</v>
      </c>
      <c r="D382" s="30">
        <v>200000.0</v>
      </c>
      <c r="E382" s="30"/>
      <c r="F382" s="43"/>
      <c r="M382" s="106"/>
      <c r="N382" s="107"/>
    </row>
    <row r="383" ht="14.25" customHeight="1">
      <c r="B383" s="15">
        <v>45798.0</v>
      </c>
      <c r="C383" s="29" t="s">
        <v>604</v>
      </c>
      <c r="D383" s="30">
        <v>100000.0</v>
      </c>
      <c r="E383" s="30"/>
      <c r="F383" s="43"/>
      <c r="M383" s="106"/>
      <c r="N383" s="107"/>
    </row>
    <row r="384" ht="14.25" customHeight="1">
      <c r="B384" s="15">
        <v>45798.0</v>
      </c>
      <c r="C384" s="29" t="s">
        <v>661</v>
      </c>
      <c r="D384" s="30">
        <v>500000.0</v>
      </c>
      <c r="E384" s="30"/>
      <c r="F384" s="43"/>
      <c r="M384" s="106"/>
      <c r="N384" s="107"/>
    </row>
    <row r="385" ht="14.25" customHeight="1">
      <c r="B385" s="15">
        <v>45799.0</v>
      </c>
      <c r="C385" s="29" t="s">
        <v>413</v>
      </c>
      <c r="D385" s="30">
        <v>100000.0</v>
      </c>
      <c r="E385" s="30"/>
      <c r="F385" s="43"/>
      <c r="M385" s="106"/>
      <c r="N385" s="107"/>
    </row>
    <row r="386" ht="14.25" customHeight="1">
      <c r="B386" s="15">
        <v>45799.0</v>
      </c>
      <c r="C386" s="29" t="s">
        <v>603</v>
      </c>
      <c r="D386" s="30">
        <v>600000.0</v>
      </c>
      <c r="E386" s="30"/>
      <c r="F386" s="43"/>
      <c r="M386" s="106"/>
      <c r="N386" s="107"/>
    </row>
    <row r="387" ht="14.25" customHeight="1">
      <c r="B387" s="15">
        <v>45799.0</v>
      </c>
      <c r="C387" s="29" t="s">
        <v>229</v>
      </c>
      <c r="D387" s="30">
        <v>150045.0</v>
      </c>
      <c r="E387" s="30"/>
      <c r="F387" s="43"/>
      <c r="M387" s="106"/>
      <c r="N387" s="107"/>
    </row>
    <row r="388" ht="14.25" customHeight="1">
      <c r="B388" s="15">
        <v>45799.0</v>
      </c>
      <c r="C388" s="29" t="s">
        <v>391</v>
      </c>
      <c r="D388" s="30">
        <v>20000.0</v>
      </c>
      <c r="E388" s="30"/>
      <c r="F388" s="43"/>
      <c r="M388" s="106"/>
      <c r="N388" s="107"/>
    </row>
    <row r="389" ht="14.25" customHeight="1">
      <c r="B389" s="15">
        <v>45799.0</v>
      </c>
      <c r="C389" s="29" t="s">
        <v>27</v>
      </c>
      <c r="D389" s="30">
        <v>25000.0</v>
      </c>
      <c r="E389" s="30"/>
      <c r="F389" s="43"/>
      <c r="M389" s="106"/>
      <c r="N389" s="107"/>
    </row>
    <row r="390" ht="14.25" customHeight="1">
      <c r="B390" s="15">
        <v>45799.0</v>
      </c>
      <c r="C390" s="29" t="s">
        <v>252</v>
      </c>
      <c r="D390" s="30">
        <v>200000.0</v>
      </c>
      <c r="E390" s="30"/>
      <c r="F390" s="45" t="s">
        <v>9</v>
      </c>
      <c r="M390" s="106"/>
      <c r="N390" s="107"/>
    </row>
    <row r="391" ht="14.25" customHeight="1">
      <c r="B391" s="15">
        <v>45799.0</v>
      </c>
      <c r="C391" s="29" t="s">
        <v>49</v>
      </c>
      <c r="D391" s="30">
        <v>40000.0</v>
      </c>
      <c r="E391" s="30"/>
      <c r="F391" s="43"/>
      <c r="M391" s="106"/>
      <c r="N391" s="107"/>
    </row>
    <row r="392" ht="14.25" customHeight="1">
      <c r="B392" s="15">
        <v>45799.0</v>
      </c>
      <c r="C392" s="29" t="s">
        <v>216</v>
      </c>
      <c r="D392" s="30">
        <v>300000.0</v>
      </c>
      <c r="E392" s="30"/>
      <c r="F392" s="1"/>
      <c r="M392" s="106"/>
      <c r="N392" s="107"/>
    </row>
    <row r="393" ht="14.25" customHeight="1">
      <c r="B393" s="15">
        <v>45799.0</v>
      </c>
      <c r="C393" s="29" t="s">
        <v>222</v>
      </c>
      <c r="D393" s="30">
        <v>50000.0</v>
      </c>
      <c r="E393" s="30"/>
      <c r="F393" s="43"/>
      <c r="M393" s="106"/>
      <c r="N393" s="107"/>
    </row>
    <row r="394" ht="14.25" customHeight="1">
      <c r="B394" s="15">
        <v>45799.0</v>
      </c>
      <c r="C394" s="29" t="s">
        <v>253</v>
      </c>
      <c r="D394" s="30">
        <v>1.2E7</v>
      </c>
      <c r="E394" s="30"/>
      <c r="F394" s="45" t="s">
        <v>46</v>
      </c>
      <c r="M394" s="106"/>
      <c r="N394" s="107"/>
    </row>
    <row r="395" ht="14.25" customHeight="1">
      <c r="B395" s="15">
        <v>45799.0</v>
      </c>
      <c r="C395" s="29" t="s">
        <v>662</v>
      </c>
      <c r="D395" s="30">
        <v>55000.0</v>
      </c>
      <c r="E395" s="30"/>
      <c r="F395" s="45" t="s">
        <v>663</v>
      </c>
      <c r="M395" s="106"/>
      <c r="N395" s="107"/>
    </row>
    <row r="396" ht="14.25" customHeight="1">
      <c r="B396" s="15">
        <v>45799.0</v>
      </c>
      <c r="C396" s="29" t="s">
        <v>284</v>
      </c>
      <c r="D396" s="30">
        <v>10000.0</v>
      </c>
      <c r="E396" s="30"/>
      <c r="F396" s="45" t="s">
        <v>9</v>
      </c>
      <c r="M396" s="106"/>
      <c r="N396" s="107"/>
    </row>
    <row r="397" ht="14.25" customHeight="1">
      <c r="B397" s="15">
        <v>45799.0</v>
      </c>
      <c r="C397" s="29" t="s">
        <v>534</v>
      </c>
      <c r="D397" s="30">
        <v>10000.0</v>
      </c>
      <c r="E397" s="30"/>
      <c r="F397" s="43"/>
      <c r="M397" s="106"/>
      <c r="N397" s="107"/>
    </row>
    <row r="398" ht="14.25" customHeight="1">
      <c r="B398" s="15">
        <v>45799.0</v>
      </c>
      <c r="C398" s="29" t="s">
        <v>335</v>
      </c>
      <c r="D398" s="30">
        <v>102500.0</v>
      </c>
      <c r="E398" s="30"/>
      <c r="F398" s="43"/>
      <c r="M398" s="106"/>
      <c r="N398" s="107"/>
    </row>
    <row r="399" ht="14.25" customHeight="1">
      <c r="B399" s="15">
        <v>45799.0</v>
      </c>
      <c r="C399" s="29" t="s">
        <v>57</v>
      </c>
      <c r="D399" s="30">
        <v>100000.0</v>
      </c>
      <c r="E399" s="30"/>
      <c r="F399" s="43"/>
      <c r="M399" s="106"/>
      <c r="N399" s="107"/>
    </row>
    <row r="400" ht="14.25" customHeight="1">
      <c r="B400" s="15">
        <v>45800.0</v>
      </c>
      <c r="C400" s="29" t="s">
        <v>45</v>
      </c>
      <c r="D400" s="30">
        <v>600000.0</v>
      </c>
      <c r="E400" s="30"/>
      <c r="F400" s="45" t="s">
        <v>46</v>
      </c>
      <c r="M400" s="106"/>
      <c r="N400" s="107"/>
    </row>
    <row r="401" ht="14.25" customHeight="1">
      <c r="B401" s="15">
        <v>45800.0</v>
      </c>
      <c r="C401" s="29" t="s">
        <v>391</v>
      </c>
      <c r="D401" s="30">
        <v>20000.0</v>
      </c>
      <c r="E401" s="30"/>
      <c r="F401" s="43"/>
      <c r="M401" s="106"/>
      <c r="N401" s="107"/>
    </row>
    <row r="402" ht="14.25" customHeight="1">
      <c r="B402" s="15">
        <v>45800.0</v>
      </c>
      <c r="C402" s="29" t="s">
        <v>58</v>
      </c>
      <c r="D402" s="30">
        <v>125000.0</v>
      </c>
      <c r="E402" s="30"/>
      <c r="F402" s="43"/>
      <c r="M402" s="106"/>
      <c r="N402" s="107"/>
    </row>
    <row r="403" ht="14.25" customHeight="1">
      <c r="B403" s="15">
        <v>45800.0</v>
      </c>
      <c r="C403" s="29" t="s">
        <v>49</v>
      </c>
      <c r="D403" s="30">
        <v>40000.0</v>
      </c>
      <c r="E403" s="30"/>
      <c r="F403" s="43"/>
      <c r="M403" s="106"/>
      <c r="N403" s="107"/>
    </row>
    <row r="404" ht="14.25" customHeight="1">
      <c r="B404" s="15">
        <v>45800.0</v>
      </c>
      <c r="C404" s="29" t="s">
        <v>27</v>
      </c>
      <c r="D404" s="30">
        <v>25000.0</v>
      </c>
      <c r="E404" s="30"/>
      <c r="F404" s="43"/>
      <c r="M404" s="106"/>
      <c r="N404" s="107"/>
    </row>
    <row r="405" ht="14.25" customHeight="1">
      <c r="B405" s="15">
        <v>45800.0</v>
      </c>
      <c r="C405" s="29" t="s">
        <v>249</v>
      </c>
      <c r="D405" s="30">
        <v>500000.0</v>
      </c>
      <c r="E405" s="30"/>
      <c r="F405" s="45" t="s">
        <v>9</v>
      </c>
      <c r="M405" s="106"/>
      <c r="N405" s="107"/>
    </row>
    <row r="406" ht="14.25" customHeight="1">
      <c r="B406" s="15">
        <v>45800.0</v>
      </c>
      <c r="C406" s="29" t="s">
        <v>266</v>
      </c>
      <c r="D406" s="30">
        <v>28888.0</v>
      </c>
      <c r="E406" s="30"/>
      <c r="F406" s="43"/>
      <c r="M406" s="106"/>
      <c r="N406" s="107"/>
    </row>
    <row r="407" ht="14.25" customHeight="1">
      <c r="B407" s="15">
        <v>45801.0</v>
      </c>
      <c r="C407" s="29" t="s">
        <v>655</v>
      </c>
      <c r="D407" s="30">
        <v>200000.0</v>
      </c>
      <c r="E407" s="30"/>
      <c r="F407" s="43"/>
      <c r="M407" s="106"/>
      <c r="N407" s="107"/>
    </row>
    <row r="408" ht="14.25" customHeight="1">
      <c r="B408" s="15">
        <v>45801.0</v>
      </c>
      <c r="C408" s="29" t="s">
        <v>13</v>
      </c>
      <c r="D408" s="30">
        <v>150002.0</v>
      </c>
      <c r="E408" s="30"/>
      <c r="F408" s="45" t="s">
        <v>9</v>
      </c>
      <c r="M408" s="106"/>
      <c r="N408" s="107"/>
    </row>
    <row r="409" ht="14.25" customHeight="1">
      <c r="B409" s="15">
        <v>45801.0</v>
      </c>
      <c r="C409" s="29" t="s">
        <v>534</v>
      </c>
      <c r="D409" s="30">
        <v>10000.0</v>
      </c>
      <c r="E409" s="30"/>
      <c r="F409" s="43"/>
      <c r="M409" s="106"/>
      <c r="N409" s="107"/>
    </row>
    <row r="410" ht="14.25" customHeight="1">
      <c r="B410" s="15">
        <v>45801.0</v>
      </c>
      <c r="C410" s="29" t="s">
        <v>27</v>
      </c>
      <c r="D410" s="30">
        <v>25000.0</v>
      </c>
      <c r="E410" s="30"/>
      <c r="F410" s="43"/>
      <c r="M410" s="106"/>
      <c r="N410" s="107"/>
    </row>
    <row r="411" ht="14.25" customHeight="1">
      <c r="B411" s="15">
        <v>45801.0</v>
      </c>
      <c r="C411" s="29" t="s">
        <v>273</v>
      </c>
      <c r="D411" s="30">
        <v>400000.0</v>
      </c>
      <c r="E411" s="30"/>
      <c r="F411" s="43"/>
      <c r="H411" s="29" t="s">
        <v>377</v>
      </c>
      <c r="M411" s="106"/>
      <c r="N411" s="107"/>
    </row>
    <row r="412" ht="14.25" customHeight="1">
      <c r="B412" s="15">
        <v>45802.0</v>
      </c>
      <c r="C412" s="16" t="s">
        <v>365</v>
      </c>
      <c r="D412" s="30"/>
      <c r="E412" s="30">
        <v>1500000.0</v>
      </c>
      <c r="F412" s="43"/>
      <c r="H412" s="29" t="s">
        <v>454</v>
      </c>
      <c r="M412" s="118"/>
      <c r="N412" s="106"/>
    </row>
    <row r="413" ht="14.25" customHeight="1">
      <c r="B413" s="15">
        <v>45802.0</v>
      </c>
      <c r="C413" s="29" t="s">
        <v>220</v>
      </c>
      <c r="D413" s="30"/>
      <c r="E413" s="30">
        <v>3000000.0</v>
      </c>
      <c r="F413" s="43"/>
      <c r="H413" s="29" t="s">
        <v>220</v>
      </c>
      <c r="M413" s="118"/>
      <c r="N413" s="106"/>
    </row>
    <row r="414" ht="14.25" customHeight="1">
      <c r="B414" s="15">
        <v>45802.0</v>
      </c>
      <c r="C414" s="29" t="s">
        <v>380</v>
      </c>
      <c r="D414" s="30"/>
      <c r="E414" s="30">
        <v>1500000.0</v>
      </c>
      <c r="F414" s="43"/>
      <c r="H414" s="29" t="s">
        <v>380</v>
      </c>
      <c r="M414" s="118"/>
      <c r="N414" s="106"/>
    </row>
    <row r="415" ht="14.25" customHeight="1">
      <c r="B415" s="15">
        <v>45802.0</v>
      </c>
      <c r="C415" s="29" t="s">
        <v>381</v>
      </c>
      <c r="D415" s="30"/>
      <c r="E415" s="30">
        <v>1500000.0</v>
      </c>
      <c r="F415" s="43"/>
      <c r="H415" s="29" t="s">
        <v>381</v>
      </c>
      <c r="M415" s="118"/>
      <c r="N415" s="106"/>
    </row>
    <row r="416" ht="14.25" customHeight="1">
      <c r="B416" s="15">
        <v>45802.0</v>
      </c>
      <c r="C416" s="29" t="s">
        <v>219</v>
      </c>
      <c r="D416" s="30"/>
      <c r="E416" s="30">
        <v>3000000.0</v>
      </c>
      <c r="F416" s="43"/>
      <c r="H416" s="29" t="s">
        <v>219</v>
      </c>
      <c r="M416" s="118"/>
      <c r="N416" s="106"/>
    </row>
    <row r="417" ht="14.25" customHeight="1">
      <c r="B417" s="15">
        <v>45802.0</v>
      </c>
      <c r="C417" s="29" t="s">
        <v>393</v>
      </c>
      <c r="D417" s="30"/>
      <c r="E417" s="30">
        <v>1500000.0</v>
      </c>
      <c r="F417" s="43"/>
      <c r="H417" s="29" t="s">
        <v>133</v>
      </c>
      <c r="M417" s="118"/>
      <c r="N417" s="106"/>
    </row>
    <row r="418" ht="14.25" customHeight="1">
      <c r="B418" s="15">
        <v>45802.0</v>
      </c>
      <c r="C418" s="16" t="s">
        <v>364</v>
      </c>
      <c r="D418" s="30"/>
      <c r="E418" s="30">
        <v>1500000.0</v>
      </c>
      <c r="F418" s="43"/>
      <c r="H418" s="29" t="s">
        <v>393</v>
      </c>
      <c r="M418" s="118"/>
      <c r="N418" s="106"/>
    </row>
    <row r="419" ht="14.25" customHeight="1">
      <c r="B419" s="15">
        <v>45802.0</v>
      </c>
      <c r="C419" s="16" t="s">
        <v>377</v>
      </c>
      <c r="D419" s="30"/>
      <c r="E419" s="30">
        <v>1500000.0</v>
      </c>
      <c r="F419" s="43"/>
      <c r="H419" s="29" t="s">
        <v>568</v>
      </c>
      <c r="M419" s="118"/>
      <c r="N419" s="106"/>
    </row>
    <row r="420" ht="14.25" customHeight="1">
      <c r="B420" s="15">
        <v>45802.0</v>
      </c>
      <c r="C420" s="29" t="s">
        <v>133</v>
      </c>
      <c r="D420" s="30"/>
      <c r="E420" s="30">
        <v>3000000.0</v>
      </c>
      <c r="F420" s="43"/>
      <c r="H420" s="29" t="s">
        <v>395</v>
      </c>
      <c r="M420" s="118"/>
      <c r="N420" s="106"/>
    </row>
    <row r="421" ht="14.25" customHeight="1">
      <c r="B421" s="15">
        <v>45802.0</v>
      </c>
      <c r="C421" s="29" t="s">
        <v>568</v>
      </c>
      <c r="D421" s="30"/>
      <c r="E421" s="30">
        <v>1500000.0</v>
      </c>
      <c r="F421" s="43"/>
      <c r="H421" s="29" t="s">
        <v>569</v>
      </c>
      <c r="M421" s="118"/>
      <c r="N421" s="106"/>
    </row>
    <row r="422" ht="14.25" customHeight="1">
      <c r="B422" s="15">
        <v>45802.0</v>
      </c>
      <c r="C422" s="16" t="s">
        <v>395</v>
      </c>
      <c r="D422" s="30"/>
      <c r="E422" s="30">
        <v>1500000.0</v>
      </c>
      <c r="F422" s="43"/>
      <c r="H422" s="16" t="s">
        <v>131</v>
      </c>
      <c r="M422" s="118"/>
      <c r="N422" s="106"/>
    </row>
    <row r="423" ht="14.25" customHeight="1">
      <c r="B423" s="15">
        <v>45802.0</v>
      </c>
      <c r="C423" s="16" t="s">
        <v>307</v>
      </c>
      <c r="D423" s="30"/>
      <c r="E423" s="30">
        <v>1350000.0</v>
      </c>
      <c r="F423" s="43"/>
      <c r="H423" s="16" t="s">
        <v>69</v>
      </c>
      <c r="M423" s="118"/>
      <c r="N423" s="106"/>
    </row>
    <row r="424" ht="14.25" customHeight="1">
      <c r="B424" s="15">
        <v>45802.0</v>
      </c>
      <c r="C424" s="29" t="s">
        <v>642</v>
      </c>
      <c r="D424" s="30"/>
      <c r="E424" s="30">
        <v>100000.0</v>
      </c>
      <c r="F424" s="43"/>
      <c r="H424" s="16" t="s">
        <v>70</v>
      </c>
      <c r="M424" s="118"/>
      <c r="N424" s="106"/>
    </row>
    <row r="425" ht="14.25" customHeight="1">
      <c r="B425" s="15">
        <v>45802.0</v>
      </c>
      <c r="C425" s="29" t="s">
        <v>310</v>
      </c>
      <c r="D425" s="30"/>
      <c r="E425" s="30">
        <v>300000.0</v>
      </c>
      <c r="F425" s="43"/>
      <c r="H425" s="16" t="s">
        <v>306</v>
      </c>
      <c r="M425" s="118"/>
      <c r="N425" s="106"/>
    </row>
    <row r="426" ht="14.25" customHeight="1">
      <c r="B426" s="15">
        <v>45802.0</v>
      </c>
      <c r="C426" s="29" t="s">
        <v>664</v>
      </c>
      <c r="D426" s="30"/>
      <c r="E426" s="30">
        <v>568300.0</v>
      </c>
      <c r="F426" s="43"/>
      <c r="H426" s="16" t="s">
        <v>220</v>
      </c>
      <c r="M426" s="118"/>
      <c r="N426" s="106"/>
    </row>
    <row r="427" ht="14.25" customHeight="1">
      <c r="B427" s="15">
        <v>45802.0</v>
      </c>
      <c r="C427" s="16" t="s">
        <v>378</v>
      </c>
      <c r="D427" s="30"/>
      <c r="E427" s="30">
        <v>1500000.0</v>
      </c>
      <c r="F427" s="43"/>
      <c r="H427" s="16" t="s">
        <v>72</v>
      </c>
      <c r="M427" s="118"/>
      <c r="N427" s="106"/>
    </row>
    <row r="428" ht="14.25" customHeight="1">
      <c r="B428" s="15">
        <v>45802.0</v>
      </c>
      <c r="C428" s="29" t="s">
        <v>94</v>
      </c>
      <c r="D428" s="30">
        <v>25000.0</v>
      </c>
      <c r="E428" s="30"/>
      <c r="F428" s="43"/>
      <c r="H428" s="16" t="s">
        <v>73</v>
      </c>
      <c r="M428" s="106"/>
      <c r="N428" s="107"/>
    </row>
    <row r="429" ht="14.25" customHeight="1">
      <c r="A429" s="19" t="s">
        <v>665</v>
      </c>
      <c r="B429" s="15">
        <v>45802.0</v>
      </c>
      <c r="C429" s="29" t="s">
        <v>251</v>
      </c>
      <c r="D429" s="30">
        <v>2000000.0</v>
      </c>
      <c r="E429" s="30"/>
      <c r="F429" s="45" t="s">
        <v>9</v>
      </c>
      <c r="H429" s="16" t="s">
        <v>133</v>
      </c>
      <c r="M429" s="106"/>
      <c r="N429" s="107"/>
    </row>
    <row r="430" ht="14.25" customHeight="1">
      <c r="B430" s="15">
        <v>45802.0</v>
      </c>
      <c r="C430" s="29" t="s">
        <v>27</v>
      </c>
      <c r="D430" s="30">
        <v>50000.0</v>
      </c>
      <c r="E430" s="30"/>
      <c r="F430" s="43"/>
      <c r="H430" s="16" t="s">
        <v>219</v>
      </c>
      <c r="M430" s="106"/>
      <c r="N430" s="107"/>
    </row>
    <row r="431" ht="14.25" customHeight="1">
      <c r="B431" s="15">
        <v>45802.0</v>
      </c>
      <c r="C431" s="29" t="s">
        <v>143</v>
      </c>
      <c r="D431" s="30">
        <v>500000.0</v>
      </c>
      <c r="E431" s="30"/>
      <c r="F431" s="45" t="s">
        <v>9</v>
      </c>
      <c r="H431" s="16" t="s">
        <v>77</v>
      </c>
      <c r="M431" s="106"/>
      <c r="N431" s="107"/>
    </row>
    <row r="432" ht="14.25" customHeight="1">
      <c r="B432" s="15">
        <v>45802.0</v>
      </c>
      <c r="C432" s="29" t="s">
        <v>97</v>
      </c>
      <c r="D432" s="30">
        <v>1500000.0</v>
      </c>
      <c r="E432" s="30"/>
      <c r="F432" s="43"/>
      <c r="H432" s="16" t="s">
        <v>78</v>
      </c>
      <c r="M432" s="106"/>
      <c r="N432" s="107"/>
    </row>
    <row r="433" ht="14.25" customHeight="1">
      <c r="B433" s="15">
        <v>45802.0</v>
      </c>
      <c r="C433" s="29" t="s">
        <v>666</v>
      </c>
      <c r="D433" s="30">
        <v>50000.0</v>
      </c>
      <c r="E433" s="30"/>
      <c r="F433" s="43"/>
      <c r="H433" s="16" t="s">
        <v>79</v>
      </c>
      <c r="M433" s="106"/>
      <c r="N433" s="107"/>
    </row>
    <row r="434" ht="14.25" customHeight="1">
      <c r="B434" s="15">
        <v>45802.0</v>
      </c>
      <c r="C434" s="29" t="s">
        <v>47</v>
      </c>
      <c r="D434" s="30">
        <v>250000.0</v>
      </c>
      <c r="E434" s="30"/>
      <c r="F434" s="45" t="s">
        <v>9</v>
      </c>
      <c r="H434" s="16" t="s">
        <v>307</v>
      </c>
      <c r="M434" s="106"/>
      <c r="N434" s="107"/>
    </row>
    <row r="435" ht="14.25" customHeight="1">
      <c r="B435" s="15">
        <v>45802.0</v>
      </c>
      <c r="C435" s="29" t="s">
        <v>122</v>
      </c>
      <c r="D435" s="30">
        <v>100000.0</v>
      </c>
      <c r="E435" s="30"/>
      <c r="F435" s="43"/>
      <c r="H435" s="16" t="s">
        <v>310</v>
      </c>
      <c r="M435" s="106"/>
      <c r="N435" s="107"/>
    </row>
    <row r="436" ht="14.25" customHeight="1">
      <c r="B436" s="15">
        <v>45802.0</v>
      </c>
      <c r="C436" s="29" t="s">
        <v>464</v>
      </c>
      <c r="D436" s="30">
        <v>50000.0</v>
      </c>
      <c r="E436" s="30"/>
      <c r="F436" s="43"/>
      <c r="H436" s="16" t="s">
        <v>80</v>
      </c>
      <c r="M436" s="106"/>
      <c r="N436" s="107"/>
    </row>
    <row r="437" ht="14.25" customHeight="1">
      <c r="B437" s="15">
        <v>45802.0</v>
      </c>
      <c r="C437" s="29" t="s">
        <v>546</v>
      </c>
      <c r="D437" s="30">
        <v>1000000.0</v>
      </c>
      <c r="E437" s="30"/>
      <c r="F437" s="45" t="s">
        <v>9</v>
      </c>
      <c r="H437" s="16" t="s">
        <v>135</v>
      </c>
      <c r="M437" s="106"/>
      <c r="N437" s="107"/>
    </row>
    <row r="438" ht="14.25" customHeight="1">
      <c r="B438" s="15">
        <v>45802.0</v>
      </c>
      <c r="C438" s="29" t="s">
        <v>667</v>
      </c>
      <c r="D438" s="30">
        <v>500000.0</v>
      </c>
      <c r="E438" s="30"/>
      <c r="F438" s="43"/>
      <c r="H438" s="16" t="s">
        <v>137</v>
      </c>
      <c r="M438" s="106"/>
      <c r="N438" s="107"/>
    </row>
    <row r="439" ht="14.25" customHeight="1">
      <c r="B439" s="15">
        <v>45802.0</v>
      </c>
      <c r="C439" s="29" t="s">
        <v>344</v>
      </c>
      <c r="D439" s="30">
        <v>100000.0</v>
      </c>
      <c r="E439" s="30"/>
      <c r="F439" s="45" t="s">
        <v>9</v>
      </c>
      <c r="H439" s="16" t="s">
        <v>132</v>
      </c>
      <c r="M439" s="106"/>
      <c r="N439" s="107"/>
    </row>
    <row r="440" ht="14.25" customHeight="1">
      <c r="B440" s="15">
        <v>45802.0</v>
      </c>
      <c r="C440" s="29" t="s">
        <v>510</v>
      </c>
      <c r="D440" s="30">
        <v>50000.0</v>
      </c>
      <c r="E440" s="30"/>
      <c r="F440" s="43"/>
      <c r="M440" s="106"/>
      <c r="N440" s="107"/>
    </row>
    <row r="441" ht="14.25" customHeight="1">
      <c r="B441" s="15">
        <v>45803.0</v>
      </c>
      <c r="C441" s="29" t="s">
        <v>623</v>
      </c>
      <c r="D441" s="30">
        <v>50000.0</v>
      </c>
      <c r="E441" s="30"/>
      <c r="F441" s="43"/>
      <c r="M441" s="106"/>
      <c r="N441" s="107"/>
    </row>
    <row r="442" ht="14.25" customHeight="1">
      <c r="B442" s="15">
        <v>45803.0</v>
      </c>
      <c r="C442" s="29" t="s">
        <v>233</v>
      </c>
      <c r="D442" s="30">
        <v>100000.0</v>
      </c>
      <c r="E442" s="30"/>
      <c r="F442" s="43"/>
      <c r="M442" s="106"/>
      <c r="N442" s="107"/>
    </row>
    <row r="443" ht="14.25" customHeight="1">
      <c r="B443" s="15">
        <v>45803.0</v>
      </c>
      <c r="C443" s="29" t="s">
        <v>127</v>
      </c>
      <c r="D443" s="30">
        <v>100000.0</v>
      </c>
      <c r="E443" s="30"/>
      <c r="F443" s="43"/>
      <c r="M443" s="106"/>
      <c r="N443" s="107"/>
    </row>
    <row r="444" ht="14.25" customHeight="1">
      <c r="B444" s="15">
        <v>45803.0</v>
      </c>
      <c r="C444" s="29" t="s">
        <v>110</v>
      </c>
      <c r="D444" s="30">
        <v>50000.0</v>
      </c>
      <c r="E444" s="30"/>
      <c r="F444" s="43"/>
      <c r="M444" s="106"/>
      <c r="N444" s="107"/>
    </row>
    <row r="445" ht="14.25" customHeight="1">
      <c r="B445" s="15">
        <v>45803.0</v>
      </c>
      <c r="C445" s="29" t="s">
        <v>391</v>
      </c>
      <c r="D445" s="30">
        <v>20000.0</v>
      </c>
      <c r="E445" s="30"/>
      <c r="F445" s="43"/>
      <c r="M445" s="106"/>
      <c r="N445" s="107"/>
    </row>
    <row r="446" ht="14.25" customHeight="1">
      <c r="B446" s="15">
        <v>45803.0</v>
      </c>
      <c r="C446" s="29" t="s">
        <v>668</v>
      </c>
      <c r="D446" s="30">
        <v>200000.0</v>
      </c>
      <c r="E446" s="30"/>
      <c r="F446" s="43"/>
      <c r="M446" s="106"/>
      <c r="N446" s="107"/>
    </row>
    <row r="447" ht="14.25" customHeight="1">
      <c r="B447" s="15">
        <v>45803.0</v>
      </c>
      <c r="C447" s="29" t="s">
        <v>223</v>
      </c>
      <c r="D447" s="30">
        <v>50000.0</v>
      </c>
      <c r="E447" s="30"/>
      <c r="F447" s="43"/>
      <c r="M447" s="106"/>
      <c r="N447" s="107"/>
    </row>
    <row r="448" ht="14.25" customHeight="1">
      <c r="B448" s="15">
        <v>45803.0</v>
      </c>
      <c r="C448" s="29" t="s">
        <v>266</v>
      </c>
      <c r="D448" s="30">
        <v>28888.0</v>
      </c>
      <c r="E448" s="30"/>
      <c r="F448" s="43"/>
      <c r="M448" s="106"/>
      <c r="N448" s="107"/>
    </row>
    <row r="449" ht="14.25" customHeight="1">
      <c r="B449" s="15">
        <v>45803.0</v>
      </c>
      <c r="C449" s="29" t="s">
        <v>34</v>
      </c>
      <c r="D449" s="30">
        <v>500000.0</v>
      </c>
      <c r="E449" s="30"/>
      <c r="F449" s="43"/>
      <c r="M449" s="106"/>
      <c r="N449" s="107"/>
    </row>
    <row r="450" ht="14.25" customHeight="1">
      <c r="B450" s="15">
        <v>45803.0</v>
      </c>
      <c r="C450" s="29" t="s">
        <v>268</v>
      </c>
      <c r="D450" s="30">
        <v>50000.0</v>
      </c>
      <c r="E450" s="30"/>
      <c r="F450" s="43"/>
      <c r="M450" s="106"/>
      <c r="N450" s="107"/>
    </row>
    <row r="451" ht="14.25" customHeight="1">
      <c r="B451" s="15">
        <v>45803.0</v>
      </c>
      <c r="C451" s="29" t="s">
        <v>669</v>
      </c>
      <c r="D451" s="30">
        <v>400000.0</v>
      </c>
      <c r="E451" s="30"/>
      <c r="F451" s="43"/>
      <c r="M451" s="106"/>
      <c r="N451" s="107"/>
    </row>
    <row r="452" ht="14.25" customHeight="1">
      <c r="B452" s="15">
        <v>45803.0</v>
      </c>
      <c r="C452" s="29" t="s">
        <v>657</v>
      </c>
      <c r="D452" s="30">
        <v>100000.0</v>
      </c>
      <c r="E452" s="30"/>
      <c r="F452" s="43"/>
      <c r="M452" s="106"/>
      <c r="N452" s="107"/>
    </row>
    <row r="453" ht="14.25" customHeight="1">
      <c r="B453" s="15">
        <v>45803.0</v>
      </c>
      <c r="C453" s="29" t="s">
        <v>100</v>
      </c>
      <c r="D453" s="30">
        <v>250000.0</v>
      </c>
      <c r="E453" s="30"/>
      <c r="F453" s="45" t="s">
        <v>9</v>
      </c>
      <c r="M453" s="106"/>
      <c r="N453" s="107"/>
    </row>
    <row r="454" ht="14.25" customHeight="1">
      <c r="B454" s="15">
        <v>45803.0</v>
      </c>
      <c r="C454" s="29" t="s">
        <v>559</v>
      </c>
      <c r="D454" s="30">
        <v>100000.0</v>
      </c>
      <c r="E454" s="30"/>
      <c r="F454" s="43"/>
      <c r="M454" s="106"/>
      <c r="N454" s="107"/>
    </row>
    <row r="455" ht="14.25" customHeight="1">
      <c r="B455" s="15">
        <v>45803.0</v>
      </c>
      <c r="C455" s="29" t="s">
        <v>27</v>
      </c>
      <c r="D455" s="30">
        <v>25000.0</v>
      </c>
      <c r="E455" s="30"/>
      <c r="F455" s="43"/>
      <c r="M455" s="106"/>
      <c r="N455" s="107"/>
    </row>
    <row r="456" ht="14.25" customHeight="1">
      <c r="B456" s="15">
        <v>45803.0</v>
      </c>
      <c r="C456" s="29" t="s">
        <v>519</v>
      </c>
      <c r="D456" s="30">
        <v>100000.0</v>
      </c>
      <c r="E456" s="30"/>
      <c r="F456" s="43"/>
      <c r="M456" s="106"/>
      <c r="N456" s="107"/>
    </row>
    <row r="457" ht="14.25" customHeight="1">
      <c r="B457" s="15">
        <v>45803.0</v>
      </c>
      <c r="C457" s="29" t="s">
        <v>670</v>
      </c>
      <c r="D457" s="30">
        <v>300000.0</v>
      </c>
      <c r="E457" s="30"/>
      <c r="F457" s="43"/>
      <c r="M457" s="106"/>
      <c r="N457" s="107"/>
    </row>
    <row r="458" ht="14.25" customHeight="1">
      <c r="B458" s="15">
        <v>45804.0</v>
      </c>
      <c r="C458" s="29" t="s">
        <v>110</v>
      </c>
      <c r="D458" s="30">
        <v>10000.0</v>
      </c>
      <c r="E458" s="30"/>
      <c r="F458" s="43"/>
      <c r="M458" s="106"/>
      <c r="N458" s="107"/>
    </row>
    <row r="459" ht="14.25" customHeight="1">
      <c r="B459" s="15">
        <v>45804.0</v>
      </c>
      <c r="C459" s="29" t="s">
        <v>64</v>
      </c>
      <c r="D459" s="30">
        <v>50000.0</v>
      </c>
      <c r="E459" s="30"/>
      <c r="F459" s="43"/>
      <c r="M459" s="106"/>
      <c r="N459" s="107"/>
    </row>
    <row r="460" ht="14.25" customHeight="1">
      <c r="B460" s="15">
        <v>45804.0</v>
      </c>
      <c r="C460" s="29" t="s">
        <v>61</v>
      </c>
      <c r="D460" s="30">
        <v>250000.0</v>
      </c>
      <c r="E460" s="30"/>
      <c r="F460" s="45" t="s">
        <v>9</v>
      </c>
      <c r="M460" s="106"/>
      <c r="N460" s="107"/>
    </row>
    <row r="461" ht="14.25" customHeight="1">
      <c r="B461" s="15">
        <v>45804.0</v>
      </c>
      <c r="C461" s="29" t="s">
        <v>391</v>
      </c>
      <c r="D461" s="30">
        <v>30000.0</v>
      </c>
      <c r="E461" s="30"/>
      <c r="F461" s="43"/>
      <c r="M461" s="106"/>
      <c r="N461" s="107"/>
    </row>
    <row r="462" ht="14.25" customHeight="1">
      <c r="B462" s="15">
        <v>45804.0</v>
      </c>
      <c r="C462" s="29" t="s">
        <v>262</v>
      </c>
      <c r="D462" s="30">
        <v>150000.0</v>
      </c>
      <c r="E462" s="30"/>
      <c r="F462" s="43"/>
      <c r="M462" s="106"/>
      <c r="N462" s="107"/>
    </row>
    <row r="463" ht="14.25" customHeight="1">
      <c r="B463" s="15">
        <v>45804.0</v>
      </c>
      <c r="C463" s="29" t="s">
        <v>27</v>
      </c>
      <c r="D463" s="30">
        <v>25000.0</v>
      </c>
      <c r="E463" s="30"/>
      <c r="F463" s="43"/>
      <c r="M463" s="106"/>
      <c r="N463" s="107"/>
    </row>
    <row r="464" ht="14.25" customHeight="1">
      <c r="B464" s="15">
        <v>45804.0</v>
      </c>
      <c r="C464" s="29" t="s">
        <v>49</v>
      </c>
      <c r="D464" s="30">
        <v>40000.0</v>
      </c>
      <c r="E464" s="30"/>
      <c r="F464" s="43"/>
      <c r="M464" s="106"/>
      <c r="N464" s="107"/>
    </row>
    <row r="465" ht="14.25" customHeight="1">
      <c r="B465" s="15">
        <v>45804.0</v>
      </c>
      <c r="C465" s="29" t="s">
        <v>635</v>
      </c>
      <c r="D465" s="30">
        <v>500000.0</v>
      </c>
      <c r="E465" s="30"/>
      <c r="F465" s="43"/>
      <c r="M465" s="106"/>
      <c r="N465" s="107"/>
    </row>
    <row r="466" ht="14.25" customHeight="1">
      <c r="B466" s="15">
        <v>45804.0</v>
      </c>
      <c r="C466" s="29" t="s">
        <v>604</v>
      </c>
      <c r="D466" s="30">
        <v>80000.0</v>
      </c>
      <c r="E466" s="30"/>
      <c r="F466" s="43"/>
      <c r="M466" s="106"/>
      <c r="N466" s="107"/>
    </row>
    <row r="467" ht="14.25" customHeight="1">
      <c r="B467" s="15">
        <v>45804.0</v>
      </c>
      <c r="C467" s="29" t="s">
        <v>219</v>
      </c>
      <c r="D467" s="30"/>
      <c r="E467" s="30">
        <v>3000000.0</v>
      </c>
      <c r="F467" s="43"/>
      <c r="M467" s="118"/>
      <c r="N467" s="106"/>
    </row>
    <row r="468" ht="14.25" customHeight="1">
      <c r="B468" s="15">
        <v>45804.0</v>
      </c>
      <c r="C468" s="16" t="s">
        <v>220</v>
      </c>
      <c r="D468" s="30"/>
      <c r="E468" s="30">
        <v>3000000.0</v>
      </c>
      <c r="F468" s="43"/>
      <c r="M468" s="118"/>
      <c r="N468" s="106"/>
    </row>
    <row r="469" ht="14.25" customHeight="1">
      <c r="B469" s="15">
        <v>45804.0</v>
      </c>
      <c r="C469" s="16" t="s">
        <v>366</v>
      </c>
      <c r="D469" s="30"/>
      <c r="E469" s="30">
        <v>1500000.0</v>
      </c>
      <c r="F469" s="43"/>
      <c r="M469" s="118"/>
      <c r="N469" s="106"/>
    </row>
    <row r="470" ht="14.25" customHeight="1">
      <c r="B470" s="15">
        <v>45804.0</v>
      </c>
      <c r="C470" s="16" t="s">
        <v>367</v>
      </c>
      <c r="D470" s="30"/>
      <c r="E470" s="30">
        <v>1500000.0</v>
      </c>
      <c r="F470" s="43"/>
      <c r="M470" s="118"/>
      <c r="N470" s="106"/>
    </row>
    <row r="471" ht="14.25" customHeight="1">
      <c r="B471" s="15">
        <v>45804.0</v>
      </c>
      <c r="C471" s="29" t="s">
        <v>133</v>
      </c>
      <c r="D471" s="30"/>
      <c r="E471" s="30">
        <v>3000000.0</v>
      </c>
      <c r="F471" s="43"/>
      <c r="M471" s="118"/>
      <c r="N471" s="106"/>
    </row>
    <row r="472" ht="14.25" customHeight="1">
      <c r="B472" s="15">
        <v>45804.0</v>
      </c>
      <c r="C472" s="16" t="s">
        <v>443</v>
      </c>
      <c r="D472" s="30"/>
      <c r="E472" s="30">
        <v>30000.0</v>
      </c>
      <c r="F472" s="43"/>
      <c r="M472" s="118"/>
      <c r="N472" s="106"/>
    </row>
    <row r="473" ht="14.25" customHeight="1">
      <c r="B473" s="15">
        <v>45805.0</v>
      </c>
      <c r="C473" s="29" t="s">
        <v>260</v>
      </c>
      <c r="D473" s="30">
        <v>200000.0</v>
      </c>
      <c r="E473" s="30"/>
      <c r="F473" s="43"/>
      <c r="M473" s="106"/>
      <c r="N473" s="107"/>
    </row>
    <row r="474" ht="14.25" customHeight="1">
      <c r="B474" s="15">
        <v>45805.0</v>
      </c>
      <c r="C474" s="29" t="s">
        <v>187</v>
      </c>
      <c r="D474" s="30">
        <v>500000.0</v>
      </c>
      <c r="E474" s="30"/>
      <c r="F474" s="43"/>
      <c r="M474" s="106"/>
      <c r="N474" s="107"/>
    </row>
    <row r="475" ht="14.25" customHeight="1">
      <c r="B475" s="15">
        <v>45805.0</v>
      </c>
      <c r="C475" s="29" t="s">
        <v>420</v>
      </c>
      <c r="D475" s="30">
        <v>100000.0</v>
      </c>
      <c r="E475" s="30"/>
      <c r="F475" s="43"/>
      <c r="M475" s="106"/>
      <c r="N475" s="107"/>
    </row>
    <row r="476" ht="14.25" customHeight="1">
      <c r="B476" s="15">
        <v>45805.0</v>
      </c>
      <c r="C476" s="29" t="s">
        <v>166</v>
      </c>
      <c r="D476" s="30">
        <v>1300000.0</v>
      </c>
      <c r="E476" s="30"/>
      <c r="F476" s="43"/>
      <c r="M476" s="106"/>
      <c r="N476" s="107"/>
    </row>
    <row r="477" ht="14.25" customHeight="1">
      <c r="B477" s="15">
        <v>45805.0</v>
      </c>
      <c r="C477" s="29" t="s">
        <v>10</v>
      </c>
      <c r="D477" s="30">
        <v>35000.0</v>
      </c>
      <c r="E477" s="30"/>
      <c r="F477" s="43"/>
      <c r="M477" s="123"/>
      <c r="N477" s="114"/>
    </row>
    <row r="478" ht="14.25" customHeight="1">
      <c r="B478" s="15">
        <v>45805.0</v>
      </c>
      <c r="C478" s="29" t="s">
        <v>391</v>
      </c>
      <c r="D478" s="30">
        <v>20000.0</v>
      </c>
      <c r="E478" s="30"/>
      <c r="F478" s="43"/>
      <c r="M478" s="124"/>
      <c r="N478" s="114"/>
    </row>
    <row r="479" ht="14.25" customHeight="1">
      <c r="B479" s="15">
        <v>45805.0</v>
      </c>
      <c r="C479" s="29" t="s">
        <v>27</v>
      </c>
      <c r="D479" s="30">
        <v>25000.0</v>
      </c>
      <c r="E479" s="30"/>
      <c r="F479" s="43"/>
      <c r="M479" s="106"/>
      <c r="N479" s="107"/>
    </row>
    <row r="480" ht="14.25" customHeight="1">
      <c r="B480" s="15">
        <v>45805.0</v>
      </c>
      <c r="C480" s="29" t="s">
        <v>49</v>
      </c>
      <c r="D480" s="30">
        <v>40000.0</v>
      </c>
      <c r="E480" s="30"/>
      <c r="F480" s="43"/>
      <c r="M480" s="106"/>
      <c r="N480" s="107"/>
    </row>
    <row r="481" ht="14.25" customHeight="1">
      <c r="B481" s="15">
        <v>45805.0</v>
      </c>
      <c r="C481" s="29" t="s">
        <v>14</v>
      </c>
      <c r="D481" s="30">
        <v>28000.0</v>
      </c>
      <c r="E481" s="30"/>
      <c r="F481" s="43"/>
      <c r="M481" s="106"/>
      <c r="N481" s="107"/>
    </row>
    <row r="482" ht="14.25" customHeight="1">
      <c r="B482" s="15">
        <v>45805.0</v>
      </c>
      <c r="C482" s="29" t="s">
        <v>534</v>
      </c>
      <c r="D482" s="30">
        <v>10000.0</v>
      </c>
      <c r="E482" s="30"/>
      <c r="F482" s="43"/>
      <c r="M482" s="106"/>
      <c r="N482" s="103"/>
    </row>
    <row r="483" ht="14.25" customHeight="1">
      <c r="B483" s="15">
        <v>45805.0</v>
      </c>
      <c r="C483" s="29" t="s">
        <v>671</v>
      </c>
      <c r="D483" s="30">
        <v>5000000.0</v>
      </c>
      <c r="E483" s="30"/>
      <c r="F483" s="43"/>
      <c r="M483" s="106"/>
      <c r="N483" s="103"/>
    </row>
    <row r="484" ht="14.25" customHeight="1">
      <c r="B484" s="15">
        <v>45806.0</v>
      </c>
      <c r="C484" s="29" t="s">
        <v>187</v>
      </c>
      <c r="D484" s="30">
        <v>383309.0</v>
      </c>
      <c r="E484" s="30"/>
      <c r="F484" s="43"/>
      <c r="M484" s="106"/>
      <c r="N484" s="103"/>
    </row>
    <row r="485" ht="14.25" customHeight="1">
      <c r="B485" s="15">
        <v>45806.0</v>
      </c>
      <c r="C485" s="29" t="s">
        <v>272</v>
      </c>
      <c r="D485" s="30">
        <v>50000.0</v>
      </c>
      <c r="E485" s="30"/>
      <c r="F485" s="43"/>
      <c r="M485" s="106"/>
      <c r="N485" s="103"/>
    </row>
    <row r="486" ht="14.25" customHeight="1">
      <c r="B486" s="15">
        <v>45806.0</v>
      </c>
      <c r="C486" s="29" t="s">
        <v>172</v>
      </c>
      <c r="D486" s="30">
        <v>120000.0</v>
      </c>
      <c r="E486" s="30"/>
      <c r="F486" s="43"/>
      <c r="M486" s="106"/>
      <c r="N486" s="103"/>
    </row>
    <row r="487" ht="14.25" customHeight="1">
      <c r="B487" s="15">
        <v>45806.0</v>
      </c>
      <c r="C487" s="29" t="s">
        <v>98</v>
      </c>
      <c r="D487" s="30">
        <v>60000.0</v>
      </c>
      <c r="E487" s="30"/>
      <c r="F487" s="43"/>
      <c r="M487" s="106"/>
      <c r="N487" s="103"/>
    </row>
    <row r="488" ht="14.25" customHeight="1">
      <c r="B488" s="15">
        <v>45806.0</v>
      </c>
      <c r="C488" s="29" t="s">
        <v>92</v>
      </c>
      <c r="D488" s="30">
        <v>25000.0</v>
      </c>
      <c r="E488" s="30"/>
      <c r="F488" s="43"/>
      <c r="M488" s="106"/>
      <c r="N488" s="114"/>
    </row>
    <row r="489" ht="14.25" customHeight="1">
      <c r="B489" s="15">
        <v>45806.0</v>
      </c>
      <c r="C489" s="29" t="s">
        <v>626</v>
      </c>
      <c r="D489" s="30">
        <v>100000.0</v>
      </c>
      <c r="E489" s="30"/>
      <c r="F489" s="43"/>
      <c r="M489" s="106"/>
      <c r="N489" s="107"/>
    </row>
    <row r="490" ht="14.25" customHeight="1">
      <c r="B490" s="15">
        <v>45806.0</v>
      </c>
      <c r="C490" s="29" t="s">
        <v>672</v>
      </c>
      <c r="D490" s="30">
        <v>70000.0</v>
      </c>
      <c r="E490" s="30"/>
      <c r="F490" s="43"/>
      <c r="M490" s="106"/>
      <c r="N490" s="107"/>
    </row>
    <row r="491" ht="14.25" customHeight="1">
      <c r="B491" s="15">
        <v>45806.0</v>
      </c>
      <c r="C491" s="29" t="s">
        <v>274</v>
      </c>
      <c r="D491" s="30">
        <v>100000.0</v>
      </c>
      <c r="E491" s="30"/>
      <c r="F491" s="45" t="s">
        <v>9</v>
      </c>
      <c r="M491" s="106"/>
      <c r="N491" s="107"/>
    </row>
    <row r="492" ht="14.25" customHeight="1">
      <c r="B492" s="15">
        <v>45806.0</v>
      </c>
      <c r="C492" s="29" t="s">
        <v>254</v>
      </c>
      <c r="D492" s="30">
        <v>50000.0</v>
      </c>
      <c r="E492" s="30"/>
      <c r="F492" s="45" t="s">
        <v>9</v>
      </c>
      <c r="M492" s="106"/>
      <c r="N492" s="107"/>
    </row>
    <row r="493" ht="14.25" customHeight="1">
      <c r="B493" s="15">
        <v>45806.0</v>
      </c>
      <c r="C493" s="29" t="s">
        <v>510</v>
      </c>
      <c r="D493" s="30">
        <v>50000.0</v>
      </c>
      <c r="E493" s="30"/>
      <c r="F493" s="43"/>
      <c r="M493" s="106"/>
      <c r="N493" s="107"/>
    </row>
    <row r="494" ht="14.25" customHeight="1">
      <c r="B494" s="15">
        <v>45806.0</v>
      </c>
      <c r="C494" s="29" t="s">
        <v>57</v>
      </c>
      <c r="D494" s="30">
        <v>100000.0</v>
      </c>
      <c r="E494" s="30"/>
      <c r="F494" s="43"/>
      <c r="M494" s="106"/>
      <c r="N494" s="107"/>
    </row>
    <row r="495" ht="14.25" customHeight="1">
      <c r="B495" s="15">
        <v>45806.0</v>
      </c>
      <c r="C495" s="29" t="s">
        <v>213</v>
      </c>
      <c r="D495" s="30">
        <v>50000.0</v>
      </c>
      <c r="E495" s="30"/>
      <c r="F495" s="43"/>
      <c r="M495" s="106"/>
      <c r="N495" s="107"/>
    </row>
    <row r="496" ht="14.25" customHeight="1">
      <c r="B496" s="15">
        <v>45806.0</v>
      </c>
      <c r="C496" s="29" t="s">
        <v>27</v>
      </c>
      <c r="D496" s="30">
        <v>25000.0</v>
      </c>
      <c r="E496" s="30"/>
      <c r="F496" s="43"/>
      <c r="M496" s="106"/>
      <c r="N496" s="107"/>
    </row>
    <row r="497" ht="14.25" customHeight="1">
      <c r="B497" s="15">
        <v>45807.0</v>
      </c>
      <c r="C497" s="29" t="s">
        <v>45</v>
      </c>
      <c r="D497" s="30">
        <v>600000.0</v>
      </c>
      <c r="E497" s="30"/>
      <c r="F497" s="45" t="s">
        <v>46</v>
      </c>
      <c r="M497" s="106"/>
      <c r="N497" s="107"/>
    </row>
    <row r="498" ht="14.25" customHeight="1">
      <c r="B498" s="15">
        <v>45807.0</v>
      </c>
      <c r="C498" s="29" t="s">
        <v>114</v>
      </c>
      <c r="D498" s="30">
        <v>300000.0</v>
      </c>
      <c r="E498" s="30"/>
      <c r="F498" s="43"/>
      <c r="M498" s="106"/>
      <c r="N498" s="107"/>
    </row>
    <row r="499" ht="14.25" customHeight="1">
      <c r="B499" s="15">
        <v>45807.0</v>
      </c>
      <c r="C499" s="29" t="s">
        <v>586</v>
      </c>
      <c r="D499" s="30">
        <v>2000000.0</v>
      </c>
      <c r="E499" s="30"/>
      <c r="F499" s="45" t="s">
        <v>9</v>
      </c>
      <c r="M499" s="106"/>
      <c r="N499" s="107"/>
    </row>
    <row r="500" ht="14.25" customHeight="1">
      <c r="B500" s="15">
        <v>45807.0</v>
      </c>
      <c r="C500" s="29" t="s">
        <v>421</v>
      </c>
      <c r="D500" s="30">
        <v>50000.0</v>
      </c>
      <c r="E500" s="30"/>
      <c r="F500" s="45" t="s">
        <v>9</v>
      </c>
      <c r="M500" s="106"/>
      <c r="N500" s="107"/>
    </row>
    <row r="501" ht="14.25" customHeight="1">
      <c r="B501" s="15">
        <v>45807.0</v>
      </c>
      <c r="C501" s="29" t="s">
        <v>27</v>
      </c>
      <c r="D501" s="30">
        <v>25000.0</v>
      </c>
      <c r="E501" s="30"/>
      <c r="F501" s="43"/>
      <c r="M501" s="106"/>
      <c r="N501" s="107"/>
    </row>
    <row r="502" ht="14.25" customHeight="1">
      <c r="B502" s="15">
        <v>45807.0</v>
      </c>
      <c r="C502" s="29" t="s">
        <v>58</v>
      </c>
      <c r="D502" s="30">
        <v>126146.0</v>
      </c>
      <c r="E502" s="30"/>
      <c r="F502" s="43"/>
      <c r="M502" s="106"/>
      <c r="N502" s="107"/>
    </row>
    <row r="503" ht="14.25" customHeight="1">
      <c r="B503" s="15">
        <v>45807.0</v>
      </c>
      <c r="C503" s="29" t="s">
        <v>266</v>
      </c>
      <c r="D503" s="30">
        <v>28888.0</v>
      </c>
      <c r="E503" s="30"/>
      <c r="F503" s="43"/>
      <c r="M503" s="106"/>
      <c r="N503" s="107"/>
    </row>
    <row r="504" ht="14.25" customHeight="1">
      <c r="B504" s="15">
        <v>45807.0</v>
      </c>
      <c r="C504" s="29" t="s">
        <v>49</v>
      </c>
      <c r="D504" s="30">
        <v>40000.0</v>
      </c>
      <c r="E504" s="30"/>
      <c r="F504" s="43"/>
      <c r="M504" s="106"/>
      <c r="N504" s="107"/>
    </row>
    <row r="505" ht="14.25" customHeight="1">
      <c r="B505" s="15">
        <v>45807.0</v>
      </c>
      <c r="C505" s="29" t="s">
        <v>673</v>
      </c>
      <c r="D505" s="30">
        <v>300000.0</v>
      </c>
      <c r="E505" s="30"/>
      <c r="F505" s="43"/>
      <c r="M505" s="106"/>
      <c r="N505" s="107"/>
    </row>
    <row r="506" ht="14.25" customHeight="1">
      <c r="B506" s="15">
        <v>45807.0</v>
      </c>
      <c r="C506" s="29" t="s">
        <v>278</v>
      </c>
      <c r="D506" s="30">
        <v>70000.0</v>
      </c>
      <c r="E506" s="30"/>
      <c r="F506" s="43"/>
      <c r="M506" s="106"/>
      <c r="N506" s="107"/>
    </row>
    <row r="507" ht="14.25" customHeight="1">
      <c r="B507" s="15">
        <v>45808.0</v>
      </c>
      <c r="C507" s="29" t="s">
        <v>439</v>
      </c>
      <c r="D507" s="30">
        <v>500000.0</v>
      </c>
      <c r="E507" s="30"/>
      <c r="F507" s="45" t="s">
        <v>9</v>
      </c>
      <c r="M507" s="106"/>
      <c r="N507" s="107"/>
    </row>
    <row r="508" ht="14.25" customHeight="1">
      <c r="B508" s="15">
        <v>45808.0</v>
      </c>
      <c r="C508" s="29" t="s">
        <v>280</v>
      </c>
      <c r="D508" s="30">
        <v>100000.0</v>
      </c>
      <c r="E508" s="30"/>
      <c r="F508" s="43"/>
      <c r="M508" s="106"/>
      <c r="N508" s="107"/>
    </row>
    <row r="509" ht="14.25" customHeight="1">
      <c r="B509" s="15">
        <v>45808.0</v>
      </c>
      <c r="C509" s="29" t="s">
        <v>674</v>
      </c>
      <c r="D509" s="30">
        <v>600000.0</v>
      </c>
      <c r="E509" s="30"/>
      <c r="F509" s="43"/>
      <c r="M509" s="106"/>
      <c r="N509" s="107"/>
    </row>
    <row r="510" ht="14.25" customHeight="1">
      <c r="B510" s="15">
        <v>45808.0</v>
      </c>
      <c r="C510" s="29" t="s">
        <v>42</v>
      </c>
      <c r="D510" s="30">
        <v>600000.0</v>
      </c>
      <c r="E510" s="30"/>
      <c r="F510" s="43"/>
      <c r="M510" s="106"/>
      <c r="N510" s="107"/>
    </row>
    <row r="511" ht="14.25" customHeight="1">
      <c r="B511" s="15">
        <v>45808.0</v>
      </c>
      <c r="C511" s="29" t="s">
        <v>341</v>
      </c>
      <c r="D511" s="30">
        <v>200000.0</v>
      </c>
      <c r="E511" s="30"/>
      <c r="F511" s="43"/>
      <c r="M511" s="106"/>
      <c r="N511" s="107"/>
    </row>
    <row r="512" ht="14.25" customHeight="1">
      <c r="B512" s="15">
        <v>45808.0</v>
      </c>
      <c r="C512" s="29" t="s">
        <v>388</v>
      </c>
      <c r="D512" s="30">
        <v>500000.0</v>
      </c>
      <c r="E512" s="30"/>
      <c r="F512" s="43"/>
      <c r="M512" s="106"/>
      <c r="N512" s="107"/>
    </row>
    <row r="513" ht="14.25" customHeight="1">
      <c r="B513" s="15">
        <v>45808.0</v>
      </c>
      <c r="C513" s="29" t="s">
        <v>517</v>
      </c>
      <c r="D513" s="30">
        <v>20000.0</v>
      </c>
      <c r="E513" s="30"/>
      <c r="F513" s="43"/>
      <c r="M513" s="106"/>
      <c r="N513" s="107"/>
    </row>
    <row r="514" ht="14.25" customHeight="1">
      <c r="B514" s="15">
        <v>45808.0</v>
      </c>
      <c r="C514" s="29" t="s">
        <v>27</v>
      </c>
      <c r="D514" s="30">
        <v>25000.0</v>
      </c>
      <c r="E514" s="30"/>
      <c r="F514" s="43"/>
      <c r="M514" s="106"/>
      <c r="N514" s="107"/>
    </row>
    <row r="515" ht="14.25" customHeight="1">
      <c r="B515" s="15">
        <v>45808.0</v>
      </c>
      <c r="C515" s="29" t="s">
        <v>86</v>
      </c>
      <c r="D515" s="30">
        <v>1450000.0</v>
      </c>
      <c r="E515" s="30"/>
      <c r="F515" s="43"/>
      <c r="M515" s="106"/>
      <c r="N515" s="107"/>
    </row>
    <row r="516" ht="14.25" customHeight="1">
      <c r="B516" s="15">
        <v>45808.0</v>
      </c>
      <c r="C516" s="29" t="s">
        <v>450</v>
      </c>
      <c r="D516" s="30">
        <v>150000.0</v>
      </c>
      <c r="E516" s="30"/>
      <c r="F516" s="43"/>
      <c r="M516" s="106"/>
      <c r="N516" s="107"/>
    </row>
    <row r="517" ht="14.25" customHeight="1">
      <c r="B517" s="15">
        <v>45808.0</v>
      </c>
      <c r="C517" s="29" t="s">
        <v>675</v>
      </c>
      <c r="D517" s="30"/>
      <c r="E517" s="30">
        <v>3.4E7</v>
      </c>
      <c r="F517" s="43"/>
      <c r="M517" s="103"/>
      <c r="N517" s="106"/>
    </row>
    <row r="518" ht="14.25" customHeight="1">
      <c r="B518" s="15">
        <v>45808.0</v>
      </c>
      <c r="C518" s="29" t="s">
        <v>12</v>
      </c>
      <c r="D518" s="30">
        <v>200000.0</v>
      </c>
      <c r="E518" s="30"/>
      <c r="F518" s="45" t="s">
        <v>9</v>
      </c>
      <c r="M518" s="106"/>
      <c r="N518" s="107"/>
    </row>
    <row r="519" ht="14.25" customHeight="1">
      <c r="B519" s="15">
        <v>45808.0</v>
      </c>
      <c r="C519" s="29" t="s">
        <v>172</v>
      </c>
      <c r="D519" s="30">
        <v>120000.0</v>
      </c>
      <c r="E519" s="30"/>
      <c r="F519" s="43"/>
      <c r="M519" s="106"/>
      <c r="N519" s="107"/>
    </row>
    <row r="520" ht="14.25" customHeight="1">
      <c r="B520" s="15">
        <v>45808.0</v>
      </c>
      <c r="C520" s="29" t="s">
        <v>290</v>
      </c>
      <c r="D520" s="30"/>
      <c r="E520" s="30">
        <v>30000.0</v>
      </c>
      <c r="F520" s="43"/>
      <c r="M520" s="103"/>
      <c r="N520" s="125"/>
    </row>
    <row r="521" ht="14.25" customHeight="1">
      <c r="B521" s="126"/>
      <c r="C521" s="34" t="s">
        <v>291</v>
      </c>
      <c r="D521" s="35">
        <f t="shared" ref="D521:E521" si="1">SUM(D8:D520)</f>
        <v>172133771</v>
      </c>
      <c r="E521" s="35">
        <f t="shared" si="1"/>
        <v>227110801</v>
      </c>
      <c r="M521" s="103"/>
      <c r="N521" s="103"/>
    </row>
    <row r="522" ht="14.25" customHeight="1">
      <c r="B522" s="127"/>
      <c r="C522" s="128" t="s">
        <v>676</v>
      </c>
      <c r="D522" s="129">
        <f>D6+D521-E521</f>
        <v>12045465.55</v>
      </c>
      <c r="E522" s="37"/>
      <c r="M522" s="103"/>
      <c r="N522" s="103"/>
    </row>
    <row r="523" ht="14.25" customHeight="1">
      <c r="D523" s="37"/>
      <c r="E523" s="37"/>
      <c r="M523" s="103"/>
      <c r="N523" s="103"/>
    </row>
    <row r="524" ht="14.25" customHeight="1">
      <c r="C524" s="36" t="s">
        <v>293</v>
      </c>
      <c r="D524" s="37">
        <f>D6</f>
        <v>67022495.55</v>
      </c>
      <c r="E524" s="37"/>
      <c r="M524" s="103"/>
      <c r="N524" s="103"/>
    </row>
    <row r="525" ht="14.25" customHeight="1">
      <c r="C525" s="1" t="s">
        <v>9</v>
      </c>
      <c r="D525" s="2">
        <f>SUM(D8,D10,D13,D14,D15,D20,D33,D34,D52,D67,D73,D80,D82,D83,D86,D87,D95,D106,D111,D116,D119,D138,D145,D155,D156,D166,D209,D215,D218,D221,D239,D269,D281,D296,D307,D323,D330,D336,D346,D352,D363,D390,D396,D405,D408,D429,D431,D434,D437,D439,D453,D460,D491,D492,D499,D500,D507,D518)</f>
        <v>49368622</v>
      </c>
      <c r="E525" s="99"/>
      <c r="M525" s="103"/>
      <c r="N525" s="103"/>
    </row>
    <row r="526" ht="14.25" customHeight="1">
      <c r="C526" s="1" t="s">
        <v>46</v>
      </c>
      <c r="D526" s="2">
        <f>Sum(D36,D76,D122,D170,D287,D394,D400,D497)</f>
        <v>24095000</v>
      </c>
      <c r="E526" s="99"/>
      <c r="M526" s="103"/>
      <c r="N526" s="103"/>
    </row>
    <row r="527" ht="14.25" customHeight="1">
      <c r="C527" s="130" t="s">
        <v>545</v>
      </c>
      <c r="D527" s="2">
        <f>D250</f>
        <v>500077</v>
      </c>
      <c r="E527" s="99"/>
      <c r="M527" s="103"/>
      <c r="N527" s="103"/>
    </row>
    <row r="528" ht="14.25" customHeight="1">
      <c r="C528" s="36" t="s">
        <v>60</v>
      </c>
      <c r="D528" s="2">
        <f>sum(D16,D101,D235)</f>
        <v>750000</v>
      </c>
      <c r="E528" s="99"/>
      <c r="M528" s="103"/>
      <c r="N528" s="103"/>
    </row>
    <row r="529" ht="14.25" customHeight="1">
      <c r="C529" s="39" t="s">
        <v>161</v>
      </c>
      <c r="D529" s="2">
        <f>D341</f>
        <v>300000</v>
      </c>
      <c r="E529" s="99"/>
      <c r="M529" s="103"/>
      <c r="N529" s="103"/>
    </row>
    <row r="530" ht="14.25" customHeight="1">
      <c r="C530" s="39" t="s">
        <v>125</v>
      </c>
      <c r="D530" s="2">
        <f>sum(D354,D355)</f>
        <v>150000</v>
      </c>
      <c r="E530" s="99"/>
      <c r="M530" s="103"/>
      <c r="N530" s="103"/>
    </row>
    <row r="531" ht="14.25" customHeight="1">
      <c r="C531" s="39" t="s">
        <v>527</v>
      </c>
      <c r="D531" s="37">
        <f>D395</f>
        <v>55000</v>
      </c>
      <c r="E531" s="2"/>
      <c r="M531" s="103"/>
      <c r="N531" s="103"/>
    </row>
    <row r="532" ht="14.25" customHeight="1">
      <c r="C532" s="36" t="s">
        <v>295</v>
      </c>
      <c r="D532" s="37">
        <f>D521</f>
        <v>172133771</v>
      </c>
      <c r="E532" s="2"/>
      <c r="M532" s="103"/>
      <c r="N532" s="103"/>
    </row>
    <row r="533" ht="14.25" customHeight="1">
      <c r="C533" s="36" t="s">
        <v>296</v>
      </c>
      <c r="D533" s="37">
        <f>E521</f>
        <v>227110801</v>
      </c>
      <c r="E533" s="2"/>
      <c r="M533" s="103"/>
      <c r="N533" s="103"/>
    </row>
    <row r="534" ht="14.25" customHeight="1">
      <c r="C534" s="36" t="s">
        <v>528</v>
      </c>
      <c r="D534" s="37">
        <f>D524+D532-D533</f>
        <v>12045465.55</v>
      </c>
      <c r="E534" s="2"/>
      <c r="M534" s="103"/>
      <c r="N534" s="103"/>
    </row>
    <row r="535" ht="14.25" customHeight="1">
      <c r="C535" s="1" t="s">
        <v>298</v>
      </c>
      <c r="D535" s="2">
        <f>D6+D521-E521-D530-D525-D526-D527-D528-D529-D531</f>
        <v>-63173233.45</v>
      </c>
      <c r="E535" s="2"/>
      <c r="M535" s="103"/>
      <c r="N535" s="103"/>
    </row>
    <row r="536" ht="14.25" customHeight="1">
      <c r="D536" s="2"/>
      <c r="E536" s="2"/>
      <c r="M536" s="103"/>
      <c r="N536" s="103"/>
    </row>
    <row r="537" ht="14.25" customHeight="1">
      <c r="D537" s="2"/>
      <c r="E537" s="2"/>
      <c r="M537" s="103"/>
      <c r="N537" s="103"/>
    </row>
    <row r="538" ht="14.25" customHeight="1">
      <c r="D538" s="2"/>
      <c r="E538" s="2"/>
      <c r="M538" s="103"/>
      <c r="N538" s="103"/>
    </row>
    <row r="539" ht="14.25" customHeight="1">
      <c r="D539" s="2"/>
      <c r="E539" s="2"/>
      <c r="M539" s="103"/>
      <c r="N539" s="103"/>
    </row>
    <row r="540" ht="14.25" customHeight="1">
      <c r="D540" s="2"/>
      <c r="E540" s="2"/>
      <c r="M540" s="103"/>
      <c r="N540" s="103"/>
    </row>
    <row r="541" ht="14.25" customHeight="1">
      <c r="D541" s="2"/>
      <c r="E541" s="2"/>
      <c r="M541" s="103"/>
      <c r="N541" s="103"/>
    </row>
    <row r="542" ht="14.25" customHeight="1">
      <c r="D542" s="2"/>
      <c r="E542" s="2"/>
      <c r="M542" s="103"/>
      <c r="N542" s="103"/>
    </row>
    <row r="543" ht="14.25" customHeight="1">
      <c r="D543" s="2"/>
      <c r="E543" s="2"/>
      <c r="M543" s="103"/>
      <c r="N543" s="103"/>
    </row>
    <row r="544" ht="14.25" customHeight="1">
      <c r="D544" s="2"/>
      <c r="E544" s="2"/>
      <c r="M544" s="103"/>
      <c r="N544" s="103"/>
    </row>
    <row r="545" ht="14.25" customHeight="1">
      <c r="D545" s="2"/>
      <c r="E545" s="2"/>
      <c r="M545" s="103"/>
      <c r="N545" s="103"/>
    </row>
    <row r="546" ht="14.25" customHeight="1">
      <c r="D546" s="2"/>
      <c r="E546" s="2"/>
      <c r="M546" s="103"/>
      <c r="N546" s="103"/>
    </row>
    <row r="547" ht="14.25" customHeight="1">
      <c r="D547" s="2"/>
      <c r="E547" s="2"/>
      <c r="M547" s="103"/>
      <c r="N547" s="103"/>
    </row>
    <row r="548" ht="14.25" customHeight="1">
      <c r="D548" s="2"/>
      <c r="E548" s="2"/>
      <c r="M548" s="103"/>
      <c r="N548" s="103"/>
    </row>
    <row r="549" ht="14.25" customHeight="1">
      <c r="D549" s="2"/>
      <c r="E549" s="2"/>
      <c r="M549" s="103"/>
      <c r="N549" s="103"/>
    </row>
    <row r="550" ht="14.25" customHeight="1">
      <c r="D550" s="2"/>
      <c r="E550" s="2"/>
      <c r="M550" s="103"/>
      <c r="N550" s="103"/>
    </row>
    <row r="551" ht="14.25" customHeight="1">
      <c r="D551" s="2"/>
      <c r="E551" s="2"/>
      <c r="M551" s="103"/>
      <c r="N551" s="103"/>
    </row>
    <row r="552" ht="14.25" customHeight="1">
      <c r="D552" s="2"/>
      <c r="E552" s="2"/>
      <c r="M552" s="103"/>
      <c r="N552" s="103"/>
    </row>
    <row r="553" ht="14.25" customHeight="1">
      <c r="D553" s="2"/>
      <c r="E553" s="2"/>
      <c r="M553" s="103"/>
      <c r="N553" s="103"/>
    </row>
    <row r="554" ht="14.25" customHeight="1">
      <c r="D554" s="2"/>
      <c r="E554" s="2"/>
      <c r="M554" s="103"/>
      <c r="N554" s="103"/>
    </row>
    <row r="555" ht="14.25" customHeight="1">
      <c r="D555" s="2"/>
      <c r="E555" s="2"/>
      <c r="M555" s="103"/>
      <c r="N555" s="103"/>
    </row>
    <row r="556" ht="14.25" customHeight="1">
      <c r="D556" s="2"/>
      <c r="E556" s="2"/>
      <c r="M556" s="103"/>
      <c r="N556" s="103"/>
    </row>
    <row r="557" ht="14.25" customHeight="1">
      <c r="D557" s="2"/>
      <c r="E557" s="2"/>
      <c r="M557" s="103"/>
      <c r="N557" s="103"/>
    </row>
    <row r="558" ht="14.25" customHeight="1">
      <c r="D558" s="2"/>
      <c r="E558" s="2"/>
      <c r="M558" s="103"/>
      <c r="N558" s="103"/>
    </row>
    <row r="559" ht="14.25" customHeight="1">
      <c r="D559" s="2"/>
      <c r="E559" s="2"/>
      <c r="M559" s="103"/>
      <c r="N559" s="103"/>
    </row>
    <row r="560" ht="14.25" customHeight="1">
      <c r="D560" s="2"/>
      <c r="E560" s="2"/>
      <c r="M560" s="103"/>
      <c r="N560" s="103"/>
    </row>
    <row r="561" ht="14.25" customHeight="1">
      <c r="D561" s="2"/>
      <c r="E561" s="2"/>
      <c r="M561" s="103"/>
      <c r="N561" s="103"/>
    </row>
    <row r="562" ht="14.25" customHeight="1">
      <c r="D562" s="2"/>
      <c r="E562" s="2"/>
      <c r="M562" s="103"/>
      <c r="N562" s="103"/>
    </row>
    <row r="563" ht="14.25" customHeight="1">
      <c r="D563" s="2"/>
      <c r="E563" s="2"/>
      <c r="M563" s="103"/>
      <c r="N563" s="103"/>
    </row>
    <row r="564" ht="14.25" customHeight="1">
      <c r="D564" s="2"/>
      <c r="E564" s="2"/>
      <c r="M564" s="103"/>
      <c r="N564" s="103"/>
    </row>
    <row r="565" ht="14.25" customHeight="1">
      <c r="D565" s="2"/>
      <c r="E565" s="2"/>
      <c r="M565" s="103"/>
      <c r="N565" s="103"/>
    </row>
    <row r="566" ht="14.25" customHeight="1">
      <c r="D566" s="2"/>
      <c r="E566" s="2"/>
      <c r="M566" s="103"/>
      <c r="N566" s="103"/>
    </row>
    <row r="567" ht="14.25" customHeight="1">
      <c r="D567" s="2"/>
      <c r="E567" s="2"/>
      <c r="M567" s="103"/>
      <c r="N567" s="103"/>
    </row>
    <row r="568" ht="14.25" customHeight="1">
      <c r="D568" s="2"/>
      <c r="E568" s="2"/>
      <c r="M568" s="103"/>
      <c r="N568" s="103"/>
    </row>
    <row r="569" ht="14.25" customHeight="1">
      <c r="D569" s="2"/>
      <c r="E569" s="2"/>
      <c r="M569" s="103"/>
      <c r="N569" s="103"/>
    </row>
    <row r="570" ht="14.25" customHeight="1">
      <c r="D570" s="2"/>
      <c r="E570" s="2"/>
      <c r="M570" s="103"/>
      <c r="N570" s="103"/>
    </row>
    <row r="571" ht="14.25" customHeight="1">
      <c r="D571" s="2"/>
      <c r="E571" s="2"/>
      <c r="M571" s="103"/>
      <c r="N571" s="103"/>
    </row>
    <row r="572" ht="14.25" customHeight="1">
      <c r="D572" s="2"/>
      <c r="E572" s="2"/>
      <c r="M572" s="103"/>
      <c r="N572" s="103"/>
    </row>
    <row r="573" ht="14.25" customHeight="1">
      <c r="D573" s="2"/>
      <c r="E573" s="2"/>
      <c r="M573" s="103"/>
      <c r="N573" s="103"/>
    </row>
    <row r="574" ht="14.25" customHeight="1">
      <c r="D574" s="2"/>
      <c r="E574" s="2"/>
      <c r="M574" s="103"/>
      <c r="N574" s="103"/>
    </row>
    <row r="575" ht="14.25" customHeight="1">
      <c r="D575" s="2"/>
      <c r="E575" s="2"/>
      <c r="M575" s="103"/>
      <c r="N575" s="103"/>
    </row>
    <row r="576" ht="14.25" customHeight="1">
      <c r="D576" s="2"/>
      <c r="E576" s="2"/>
      <c r="M576" s="103"/>
      <c r="N576" s="103"/>
    </row>
    <row r="577" ht="14.25" customHeight="1">
      <c r="D577" s="2"/>
      <c r="E577" s="2"/>
      <c r="M577" s="103"/>
      <c r="N577" s="103"/>
    </row>
    <row r="578" ht="14.25" customHeight="1">
      <c r="D578" s="2"/>
      <c r="E578" s="2"/>
      <c r="M578" s="103"/>
      <c r="N578" s="103"/>
    </row>
    <row r="579" ht="14.25" customHeight="1">
      <c r="D579" s="2"/>
      <c r="E579" s="2"/>
      <c r="M579" s="103"/>
      <c r="N579" s="103"/>
    </row>
    <row r="580" ht="14.25" customHeight="1">
      <c r="D580" s="2"/>
      <c r="E580" s="2"/>
      <c r="M580" s="103"/>
      <c r="N580" s="103"/>
    </row>
    <row r="581" ht="14.25" customHeight="1">
      <c r="D581" s="2"/>
      <c r="E581" s="2"/>
      <c r="M581" s="103"/>
      <c r="N581" s="103"/>
    </row>
    <row r="582" ht="14.25" customHeight="1">
      <c r="D582" s="2"/>
      <c r="E582" s="2"/>
      <c r="M582" s="103"/>
      <c r="N582" s="103"/>
    </row>
    <row r="583" ht="14.25" customHeight="1">
      <c r="D583" s="2"/>
      <c r="E583" s="2"/>
      <c r="M583" s="103"/>
      <c r="N583" s="103"/>
    </row>
    <row r="584" ht="14.25" customHeight="1">
      <c r="D584" s="2"/>
      <c r="E584" s="2"/>
      <c r="M584" s="103"/>
      <c r="N584" s="103"/>
    </row>
    <row r="585" ht="14.25" customHeight="1">
      <c r="D585" s="2"/>
      <c r="E585" s="2"/>
      <c r="M585" s="103"/>
      <c r="N585" s="103"/>
    </row>
    <row r="586" ht="14.25" customHeight="1">
      <c r="D586" s="2"/>
      <c r="E586" s="2"/>
      <c r="M586" s="103"/>
      <c r="N586" s="103"/>
    </row>
    <row r="587" ht="14.25" customHeight="1">
      <c r="D587" s="2"/>
      <c r="E587" s="2"/>
      <c r="M587" s="103"/>
      <c r="N587" s="103"/>
    </row>
    <row r="588" ht="14.25" customHeight="1">
      <c r="D588" s="2"/>
      <c r="E588" s="2"/>
      <c r="M588" s="103"/>
      <c r="N588" s="103"/>
    </row>
    <row r="589" ht="14.25" customHeight="1">
      <c r="D589" s="2"/>
      <c r="E589" s="2"/>
      <c r="M589" s="103"/>
      <c r="N589" s="103"/>
    </row>
    <row r="590" ht="14.25" customHeight="1">
      <c r="D590" s="2"/>
      <c r="E590" s="2"/>
      <c r="M590" s="103"/>
      <c r="N590" s="103"/>
    </row>
    <row r="591" ht="14.25" customHeight="1">
      <c r="D591" s="2"/>
      <c r="E591" s="2"/>
      <c r="M591" s="103"/>
      <c r="N591" s="103"/>
    </row>
    <row r="592" ht="14.25" customHeight="1">
      <c r="D592" s="2"/>
      <c r="E592" s="2"/>
      <c r="M592" s="103"/>
      <c r="N592" s="103"/>
    </row>
    <row r="593" ht="14.25" customHeight="1">
      <c r="D593" s="2"/>
      <c r="E593" s="2"/>
      <c r="M593" s="103"/>
      <c r="N593" s="103"/>
    </row>
    <row r="594" ht="14.25" customHeight="1">
      <c r="D594" s="2"/>
      <c r="E594" s="2"/>
      <c r="M594" s="103"/>
      <c r="N594" s="103"/>
    </row>
    <row r="595" ht="14.25" customHeight="1">
      <c r="D595" s="2"/>
      <c r="E595" s="2"/>
      <c r="M595" s="103"/>
      <c r="N595" s="103"/>
    </row>
    <row r="596" ht="14.25" customHeight="1">
      <c r="D596" s="2"/>
      <c r="E596" s="2"/>
      <c r="M596" s="103"/>
      <c r="N596" s="103"/>
    </row>
    <row r="597" ht="14.25" customHeight="1">
      <c r="D597" s="2"/>
      <c r="E597" s="2"/>
      <c r="M597" s="103"/>
      <c r="N597" s="103"/>
    </row>
    <row r="598" ht="14.25" customHeight="1">
      <c r="D598" s="2"/>
      <c r="E598" s="2"/>
      <c r="M598" s="103"/>
      <c r="N598" s="103"/>
    </row>
    <row r="599" ht="14.25" customHeight="1">
      <c r="D599" s="2"/>
      <c r="E599" s="2"/>
      <c r="M599" s="103"/>
      <c r="N599" s="103"/>
    </row>
    <row r="600" ht="14.25" customHeight="1">
      <c r="D600" s="2"/>
      <c r="E600" s="2"/>
      <c r="M600" s="103"/>
      <c r="N600" s="103"/>
    </row>
    <row r="601" ht="14.25" customHeight="1">
      <c r="D601" s="2"/>
      <c r="E601" s="2"/>
      <c r="M601" s="103"/>
      <c r="N601" s="103"/>
    </row>
    <row r="602" ht="14.25" customHeight="1">
      <c r="D602" s="2"/>
      <c r="E602" s="2"/>
      <c r="M602" s="103"/>
      <c r="N602" s="103"/>
    </row>
    <row r="603" ht="14.25" customHeight="1">
      <c r="D603" s="2"/>
      <c r="E603" s="2"/>
      <c r="M603" s="103"/>
      <c r="N603" s="103"/>
    </row>
    <row r="604" ht="14.25" customHeight="1">
      <c r="D604" s="2"/>
      <c r="E604" s="2"/>
      <c r="M604" s="103"/>
      <c r="N604" s="103"/>
    </row>
    <row r="605" ht="14.25" customHeight="1">
      <c r="D605" s="2"/>
      <c r="E605" s="2"/>
      <c r="M605" s="103"/>
      <c r="N605" s="103"/>
    </row>
    <row r="606" ht="14.25" customHeight="1">
      <c r="D606" s="2"/>
      <c r="E606" s="2"/>
      <c r="M606" s="103"/>
      <c r="N606" s="103"/>
    </row>
    <row r="607" ht="14.25" customHeight="1">
      <c r="D607" s="2"/>
      <c r="E607" s="2"/>
      <c r="M607" s="103"/>
      <c r="N607" s="103"/>
    </row>
    <row r="608" ht="14.25" customHeight="1">
      <c r="D608" s="2"/>
      <c r="E608" s="2"/>
      <c r="M608" s="103"/>
      <c r="N608" s="103"/>
    </row>
    <row r="609" ht="14.25" customHeight="1">
      <c r="D609" s="2"/>
      <c r="E609" s="2"/>
      <c r="M609" s="103"/>
      <c r="N609" s="103"/>
    </row>
    <row r="610" ht="14.25" customHeight="1">
      <c r="D610" s="2"/>
      <c r="E610" s="2"/>
      <c r="M610" s="103"/>
      <c r="N610" s="103"/>
    </row>
    <row r="611" ht="14.25" customHeight="1">
      <c r="D611" s="2"/>
      <c r="E611" s="2"/>
      <c r="M611" s="103"/>
      <c r="N611" s="103"/>
    </row>
    <row r="612" ht="14.25" customHeight="1">
      <c r="D612" s="2"/>
      <c r="E612" s="2"/>
      <c r="M612" s="103"/>
      <c r="N612" s="103"/>
    </row>
    <row r="613" ht="14.25" customHeight="1">
      <c r="D613" s="2"/>
      <c r="E613" s="2"/>
      <c r="M613" s="103"/>
      <c r="N613" s="103"/>
    </row>
    <row r="614" ht="14.25" customHeight="1">
      <c r="D614" s="2"/>
      <c r="E614" s="2"/>
      <c r="M614" s="103"/>
      <c r="N614" s="103"/>
    </row>
    <row r="615" ht="14.25" customHeight="1">
      <c r="D615" s="2"/>
      <c r="E615" s="2"/>
      <c r="M615" s="103"/>
      <c r="N615" s="103"/>
    </row>
    <row r="616" ht="14.25" customHeight="1">
      <c r="D616" s="2"/>
      <c r="E616" s="2"/>
      <c r="M616" s="103"/>
      <c r="N616" s="103"/>
    </row>
    <row r="617" ht="14.25" customHeight="1">
      <c r="D617" s="2"/>
      <c r="E617" s="2"/>
      <c r="M617" s="103"/>
      <c r="N617" s="103"/>
    </row>
    <row r="618" ht="14.25" customHeight="1">
      <c r="D618" s="2"/>
      <c r="E618" s="2"/>
      <c r="M618" s="103"/>
      <c r="N618" s="103"/>
    </row>
    <row r="619" ht="14.25" customHeight="1">
      <c r="D619" s="2"/>
      <c r="E619" s="2"/>
      <c r="M619" s="103"/>
      <c r="N619" s="103"/>
    </row>
    <row r="620" ht="14.25" customHeight="1">
      <c r="D620" s="2"/>
      <c r="E620" s="2"/>
      <c r="M620" s="103"/>
      <c r="N620" s="103"/>
    </row>
    <row r="621" ht="14.25" customHeight="1">
      <c r="D621" s="2"/>
      <c r="E621" s="2"/>
      <c r="M621" s="103"/>
      <c r="N621" s="103"/>
    </row>
    <row r="622" ht="14.25" customHeight="1">
      <c r="D622" s="2"/>
      <c r="E622" s="2"/>
      <c r="M622" s="103"/>
      <c r="N622" s="103"/>
    </row>
    <row r="623" ht="14.25" customHeight="1">
      <c r="D623" s="2"/>
      <c r="E623" s="2"/>
      <c r="M623" s="103"/>
      <c r="N623" s="103"/>
    </row>
    <row r="624" ht="14.25" customHeight="1">
      <c r="D624" s="2"/>
      <c r="E624" s="2"/>
      <c r="M624" s="103"/>
      <c r="N624" s="103"/>
    </row>
    <row r="625" ht="14.25" customHeight="1">
      <c r="D625" s="2"/>
      <c r="E625" s="2"/>
      <c r="M625" s="103"/>
      <c r="N625" s="103"/>
    </row>
    <row r="626" ht="14.25" customHeight="1">
      <c r="D626" s="2"/>
      <c r="E626" s="2"/>
      <c r="M626" s="103"/>
      <c r="N626" s="103"/>
    </row>
    <row r="627" ht="14.25" customHeight="1">
      <c r="D627" s="2"/>
      <c r="E627" s="2"/>
      <c r="M627" s="103"/>
      <c r="N627" s="103"/>
    </row>
    <row r="628" ht="14.25" customHeight="1">
      <c r="D628" s="2"/>
      <c r="E628" s="2"/>
      <c r="M628" s="103"/>
      <c r="N628" s="103"/>
    </row>
    <row r="629" ht="14.25" customHeight="1">
      <c r="D629" s="2"/>
      <c r="E629" s="2"/>
      <c r="M629" s="103"/>
      <c r="N629" s="103"/>
    </row>
    <row r="630" ht="14.25" customHeight="1">
      <c r="D630" s="2"/>
      <c r="E630" s="2"/>
      <c r="M630" s="103"/>
      <c r="N630" s="103"/>
    </row>
    <row r="631" ht="14.25" customHeight="1">
      <c r="D631" s="2"/>
      <c r="E631" s="2"/>
      <c r="M631" s="103"/>
      <c r="N631" s="103"/>
    </row>
    <row r="632" ht="14.25" customHeight="1">
      <c r="D632" s="2"/>
      <c r="E632" s="2"/>
      <c r="M632" s="103"/>
      <c r="N632" s="103"/>
    </row>
    <row r="633" ht="14.25" customHeight="1">
      <c r="D633" s="2"/>
      <c r="E633" s="2"/>
      <c r="M633" s="103"/>
      <c r="N633" s="103"/>
    </row>
    <row r="634" ht="14.25" customHeight="1">
      <c r="D634" s="2"/>
      <c r="E634" s="2"/>
      <c r="M634" s="103"/>
      <c r="N634" s="103"/>
    </row>
    <row r="635" ht="14.25" customHeight="1">
      <c r="D635" s="2"/>
      <c r="E635" s="2"/>
      <c r="M635" s="103"/>
      <c r="N635" s="103"/>
    </row>
    <row r="636" ht="14.25" customHeight="1">
      <c r="D636" s="2"/>
      <c r="E636" s="2"/>
      <c r="M636" s="103"/>
      <c r="N636" s="103"/>
    </row>
    <row r="637" ht="14.25" customHeight="1">
      <c r="D637" s="2"/>
      <c r="E637" s="2"/>
      <c r="M637" s="103"/>
      <c r="N637" s="103"/>
    </row>
    <row r="638" ht="14.25" customHeight="1">
      <c r="D638" s="2"/>
      <c r="E638" s="2"/>
      <c r="M638" s="103"/>
      <c r="N638" s="103"/>
    </row>
    <row r="639" ht="14.25" customHeight="1">
      <c r="D639" s="2"/>
      <c r="E639" s="2"/>
      <c r="M639" s="103"/>
      <c r="N639" s="103"/>
    </row>
    <row r="640" ht="14.25" customHeight="1">
      <c r="D640" s="2"/>
      <c r="E640" s="2"/>
      <c r="M640" s="103"/>
      <c r="N640" s="103"/>
    </row>
    <row r="641" ht="14.25" customHeight="1">
      <c r="D641" s="2"/>
      <c r="E641" s="2"/>
      <c r="M641" s="103"/>
      <c r="N641" s="103"/>
    </row>
    <row r="642" ht="14.25" customHeight="1">
      <c r="D642" s="2"/>
      <c r="E642" s="2"/>
      <c r="M642" s="103"/>
      <c r="N642" s="103"/>
    </row>
    <row r="643" ht="14.25" customHeight="1">
      <c r="D643" s="2"/>
      <c r="E643" s="2"/>
      <c r="M643" s="103"/>
      <c r="N643" s="103"/>
    </row>
    <row r="644" ht="14.25" customHeight="1">
      <c r="D644" s="2"/>
      <c r="E644" s="2"/>
      <c r="M644" s="103"/>
      <c r="N644" s="103"/>
    </row>
    <row r="645" ht="14.25" customHeight="1">
      <c r="D645" s="2"/>
      <c r="E645" s="2"/>
      <c r="M645" s="103"/>
      <c r="N645" s="103"/>
    </row>
    <row r="646" ht="14.25" customHeight="1">
      <c r="D646" s="2"/>
      <c r="E646" s="2"/>
      <c r="M646" s="103"/>
      <c r="N646" s="103"/>
    </row>
    <row r="647" ht="14.25" customHeight="1">
      <c r="D647" s="2"/>
      <c r="E647" s="2"/>
      <c r="M647" s="103"/>
      <c r="N647" s="103"/>
    </row>
    <row r="648" ht="14.25" customHeight="1">
      <c r="D648" s="2"/>
      <c r="E648" s="2"/>
      <c r="M648" s="103"/>
      <c r="N648" s="103"/>
    </row>
    <row r="649" ht="14.25" customHeight="1">
      <c r="D649" s="2"/>
      <c r="E649" s="2"/>
      <c r="M649" s="103"/>
      <c r="N649" s="103"/>
    </row>
    <row r="650" ht="14.25" customHeight="1">
      <c r="D650" s="2"/>
      <c r="E650" s="2"/>
      <c r="M650" s="103"/>
      <c r="N650" s="103"/>
    </row>
    <row r="651" ht="14.25" customHeight="1">
      <c r="D651" s="2"/>
      <c r="E651" s="2"/>
      <c r="M651" s="103"/>
      <c r="N651" s="103"/>
    </row>
    <row r="652" ht="14.25" customHeight="1">
      <c r="D652" s="2"/>
      <c r="E652" s="2"/>
      <c r="M652" s="103"/>
      <c r="N652" s="103"/>
    </row>
    <row r="653" ht="14.25" customHeight="1">
      <c r="D653" s="2"/>
      <c r="E653" s="2"/>
      <c r="M653" s="103"/>
      <c r="N653" s="103"/>
    </row>
    <row r="654" ht="14.25" customHeight="1">
      <c r="D654" s="2"/>
      <c r="E654" s="2"/>
      <c r="M654" s="103"/>
      <c r="N654" s="103"/>
    </row>
    <row r="655" ht="14.25" customHeight="1">
      <c r="D655" s="2"/>
      <c r="E655" s="2"/>
      <c r="M655" s="103"/>
      <c r="N655" s="103"/>
    </row>
    <row r="656" ht="14.25" customHeight="1">
      <c r="D656" s="2"/>
      <c r="E656" s="2"/>
      <c r="M656" s="103"/>
      <c r="N656" s="131"/>
      <c r="O656" s="132"/>
    </row>
    <row r="657" ht="14.25" customHeight="1">
      <c r="D657" s="2"/>
      <c r="E657" s="2"/>
      <c r="M657" s="103"/>
      <c r="N657" s="133"/>
      <c r="O657" s="134"/>
    </row>
    <row r="658" ht="14.25" customHeight="1">
      <c r="D658" s="2"/>
      <c r="E658" s="2"/>
      <c r="M658" s="103"/>
      <c r="N658" s="107"/>
      <c r="O658" s="135"/>
    </row>
    <row r="659" ht="14.25" customHeight="1">
      <c r="D659" s="2"/>
      <c r="E659" s="2"/>
      <c r="M659" s="103"/>
      <c r="N659" s="133"/>
      <c r="O659" s="135"/>
    </row>
    <row r="660" ht="14.25" customHeight="1">
      <c r="D660" s="2"/>
      <c r="E660" s="2"/>
      <c r="M660" s="103"/>
      <c r="N660" s="133"/>
      <c r="O660" s="134"/>
    </row>
    <row r="661" ht="14.25" customHeight="1">
      <c r="D661" s="2"/>
      <c r="E661" s="2"/>
      <c r="M661" s="103"/>
      <c r="N661" s="103"/>
    </row>
    <row r="662" ht="14.25" customHeight="1">
      <c r="D662" s="2"/>
      <c r="E662" s="2"/>
      <c r="M662" s="103"/>
      <c r="N662" s="103"/>
    </row>
    <row r="663" ht="14.25" customHeight="1">
      <c r="D663" s="2"/>
      <c r="E663" s="2"/>
      <c r="M663" s="103"/>
      <c r="N663" s="103"/>
    </row>
    <row r="664" ht="14.25" customHeight="1">
      <c r="D664" s="2"/>
      <c r="E664" s="2"/>
      <c r="M664" s="103"/>
      <c r="N664" s="103"/>
    </row>
    <row r="665" ht="14.25" customHeight="1">
      <c r="D665" s="2"/>
      <c r="E665" s="2"/>
      <c r="M665" s="103"/>
      <c r="N665" s="103"/>
    </row>
    <row r="666" ht="14.25" customHeight="1">
      <c r="D666" s="2"/>
      <c r="E666" s="2"/>
      <c r="M666" s="103"/>
      <c r="N666" s="103"/>
    </row>
    <row r="667" ht="14.25" customHeight="1">
      <c r="D667" s="2"/>
      <c r="E667" s="2"/>
      <c r="M667" s="103"/>
      <c r="N667" s="103"/>
    </row>
    <row r="668" ht="14.25" customHeight="1">
      <c r="D668" s="2"/>
      <c r="E668" s="2"/>
      <c r="M668" s="103"/>
      <c r="N668" s="103"/>
    </row>
    <row r="669" ht="14.25" customHeight="1">
      <c r="D669" s="2"/>
      <c r="E669" s="2"/>
      <c r="M669" s="103"/>
      <c r="N669" s="103"/>
    </row>
    <row r="670" ht="14.25" customHeight="1">
      <c r="D670" s="2"/>
      <c r="E670" s="2"/>
      <c r="M670" s="103"/>
      <c r="N670" s="103"/>
    </row>
    <row r="671" ht="14.25" customHeight="1">
      <c r="D671" s="2"/>
      <c r="E671" s="2"/>
      <c r="M671" s="103"/>
      <c r="N671" s="103"/>
    </row>
    <row r="672" ht="14.25" customHeight="1">
      <c r="D672" s="2"/>
      <c r="E672" s="2"/>
      <c r="M672" s="103"/>
      <c r="N672" s="103"/>
    </row>
    <row r="673" ht="14.25" customHeight="1">
      <c r="D673" s="2"/>
      <c r="E673" s="2"/>
      <c r="M673" s="103"/>
      <c r="N673" s="103"/>
    </row>
    <row r="674" ht="14.25" customHeight="1">
      <c r="D674" s="2"/>
      <c r="E674" s="2"/>
      <c r="M674" s="103"/>
      <c r="N674" s="103"/>
    </row>
    <row r="675" ht="14.25" customHeight="1">
      <c r="D675" s="2"/>
      <c r="E675" s="2"/>
      <c r="M675" s="103"/>
      <c r="N675" s="103"/>
    </row>
    <row r="676" ht="14.25" customHeight="1">
      <c r="D676" s="2"/>
      <c r="E676" s="2"/>
      <c r="M676" s="103"/>
      <c r="N676" s="103"/>
    </row>
    <row r="677" ht="14.25" customHeight="1">
      <c r="D677" s="2"/>
      <c r="E677" s="2"/>
      <c r="M677" s="103"/>
      <c r="N677" s="103"/>
    </row>
    <row r="678" ht="14.25" customHeight="1">
      <c r="D678" s="2"/>
      <c r="E678" s="2"/>
      <c r="M678" s="103"/>
      <c r="N678" s="103"/>
    </row>
    <row r="679" ht="14.25" customHeight="1">
      <c r="D679" s="2"/>
      <c r="E679" s="2"/>
      <c r="M679" s="103"/>
      <c r="N679" s="103"/>
    </row>
    <row r="680" ht="14.25" customHeight="1">
      <c r="D680" s="2"/>
      <c r="E680" s="2"/>
      <c r="M680" s="103"/>
      <c r="N680" s="103"/>
    </row>
    <row r="681" ht="14.25" customHeight="1">
      <c r="D681" s="2"/>
      <c r="E681" s="2"/>
      <c r="M681" s="103"/>
      <c r="N681" s="103"/>
    </row>
    <row r="682" ht="14.25" customHeight="1">
      <c r="D682" s="2"/>
      <c r="E682" s="2"/>
      <c r="M682" s="103"/>
      <c r="N682" s="103"/>
    </row>
    <row r="683" ht="14.25" customHeight="1">
      <c r="D683" s="2"/>
      <c r="E683" s="2"/>
      <c r="M683" s="103"/>
      <c r="N683" s="103"/>
    </row>
    <row r="684" ht="14.25" customHeight="1">
      <c r="D684" s="2"/>
      <c r="E684" s="2"/>
      <c r="M684" s="103"/>
      <c r="N684" s="103"/>
    </row>
    <row r="685" ht="14.25" customHeight="1">
      <c r="D685" s="2"/>
      <c r="E685" s="2"/>
      <c r="M685" s="103"/>
      <c r="N685" s="103"/>
    </row>
    <row r="686" ht="14.25" customHeight="1">
      <c r="D686" s="2"/>
      <c r="E686" s="2"/>
      <c r="M686" s="103"/>
      <c r="N686" s="103"/>
    </row>
    <row r="687" ht="14.25" customHeight="1">
      <c r="D687" s="2"/>
      <c r="E687" s="2"/>
      <c r="M687" s="103"/>
      <c r="N687" s="103"/>
    </row>
    <row r="688" ht="14.25" customHeight="1">
      <c r="D688" s="2"/>
      <c r="E688" s="2"/>
      <c r="M688" s="103"/>
      <c r="N688" s="103"/>
    </row>
    <row r="689" ht="14.25" customHeight="1">
      <c r="D689" s="2"/>
      <c r="E689" s="2"/>
      <c r="M689" s="103"/>
      <c r="N689" s="103"/>
    </row>
    <row r="690" ht="14.25" customHeight="1">
      <c r="D690" s="2"/>
      <c r="E690" s="2"/>
      <c r="M690" s="103"/>
      <c r="N690" s="103"/>
    </row>
    <row r="691" ht="14.25" customHeight="1">
      <c r="D691" s="2"/>
      <c r="E691" s="2"/>
      <c r="M691" s="103"/>
      <c r="N691" s="103"/>
    </row>
    <row r="692" ht="14.25" customHeight="1">
      <c r="D692" s="2"/>
      <c r="E692" s="2"/>
      <c r="M692" s="103"/>
      <c r="N692" s="103"/>
    </row>
    <row r="693" ht="14.25" customHeight="1">
      <c r="D693" s="2"/>
      <c r="E693" s="2"/>
      <c r="M693" s="103"/>
      <c r="N693" s="103"/>
    </row>
    <row r="694" ht="14.25" customHeight="1">
      <c r="D694" s="2"/>
      <c r="E694" s="2"/>
      <c r="M694" s="103"/>
      <c r="N694" s="103"/>
    </row>
    <row r="695" ht="14.25" customHeight="1">
      <c r="D695" s="2"/>
      <c r="E695" s="2"/>
      <c r="M695" s="103"/>
      <c r="N695" s="103"/>
    </row>
    <row r="696" ht="14.25" customHeight="1">
      <c r="D696" s="2"/>
      <c r="E696" s="2"/>
      <c r="M696" s="103"/>
      <c r="N696" s="103"/>
    </row>
    <row r="697" ht="14.25" customHeight="1">
      <c r="D697" s="2"/>
      <c r="E697" s="2"/>
      <c r="M697" s="103"/>
      <c r="N697" s="103"/>
    </row>
    <row r="698" ht="14.25" customHeight="1">
      <c r="D698" s="2"/>
      <c r="E698" s="2"/>
      <c r="M698" s="103"/>
      <c r="N698" s="103"/>
    </row>
    <row r="699" ht="14.25" customHeight="1">
      <c r="D699" s="2"/>
      <c r="E699" s="2"/>
      <c r="M699" s="103"/>
      <c r="N699" s="103"/>
    </row>
    <row r="700" ht="14.25" customHeight="1">
      <c r="D700" s="2"/>
      <c r="E700" s="2"/>
      <c r="M700" s="103"/>
      <c r="N700" s="103"/>
    </row>
    <row r="701" ht="14.25" customHeight="1">
      <c r="D701" s="2"/>
      <c r="E701" s="2"/>
      <c r="M701" s="103"/>
      <c r="N701" s="103"/>
    </row>
    <row r="702" ht="14.25" customHeight="1">
      <c r="D702" s="2"/>
      <c r="E702" s="2"/>
      <c r="M702" s="103"/>
      <c r="N702" s="103"/>
    </row>
    <row r="703" ht="14.25" customHeight="1">
      <c r="D703" s="2"/>
      <c r="E703" s="2"/>
      <c r="M703" s="103"/>
      <c r="N703" s="103"/>
    </row>
    <row r="704" ht="14.25" customHeight="1">
      <c r="D704" s="2"/>
      <c r="E704" s="2"/>
      <c r="M704" s="103"/>
      <c r="N704" s="103"/>
    </row>
    <row r="705" ht="14.25" customHeight="1">
      <c r="D705" s="2"/>
      <c r="E705" s="2"/>
      <c r="M705" s="103"/>
      <c r="N705" s="103"/>
    </row>
    <row r="706" ht="14.25" customHeight="1">
      <c r="D706" s="2"/>
      <c r="E706" s="2"/>
      <c r="M706" s="103"/>
      <c r="N706" s="103"/>
    </row>
    <row r="707" ht="14.25" customHeight="1">
      <c r="D707" s="2"/>
      <c r="E707" s="2"/>
      <c r="M707" s="103"/>
      <c r="N707" s="103"/>
    </row>
    <row r="708" ht="14.25" customHeight="1">
      <c r="D708" s="2"/>
      <c r="E708" s="2"/>
      <c r="M708" s="103"/>
      <c r="N708" s="103"/>
    </row>
    <row r="709" ht="14.25" customHeight="1">
      <c r="D709" s="2"/>
      <c r="E709" s="2"/>
      <c r="M709" s="103"/>
      <c r="N709" s="103"/>
    </row>
    <row r="710" ht="14.25" customHeight="1">
      <c r="D710" s="2"/>
      <c r="E710" s="2"/>
      <c r="M710" s="103"/>
      <c r="N710" s="103"/>
    </row>
    <row r="711" ht="14.25" customHeight="1">
      <c r="D711" s="2"/>
      <c r="E711" s="2"/>
      <c r="M711" s="103"/>
      <c r="N711" s="103"/>
    </row>
    <row r="712" ht="14.25" customHeight="1">
      <c r="D712" s="2"/>
      <c r="E712" s="2"/>
      <c r="M712" s="103"/>
      <c r="N712" s="103"/>
    </row>
    <row r="713" ht="14.25" customHeight="1">
      <c r="D713" s="2"/>
      <c r="E713" s="2"/>
      <c r="M713" s="103"/>
      <c r="N713" s="103"/>
    </row>
    <row r="714" ht="14.25" customHeight="1">
      <c r="D714" s="2"/>
      <c r="E714" s="2"/>
      <c r="M714" s="103"/>
      <c r="N714" s="103"/>
    </row>
    <row r="715" ht="14.25" customHeight="1">
      <c r="D715" s="2"/>
      <c r="E715" s="2"/>
      <c r="M715" s="103"/>
      <c r="N715" s="103"/>
    </row>
    <row r="716" ht="14.25" customHeight="1">
      <c r="D716" s="2"/>
      <c r="E716" s="2"/>
      <c r="M716" s="103"/>
      <c r="N716" s="103"/>
    </row>
    <row r="717" ht="14.25" customHeight="1">
      <c r="D717" s="2"/>
      <c r="E717" s="2"/>
      <c r="M717" s="103"/>
      <c r="N717" s="103"/>
    </row>
    <row r="718" ht="14.25" customHeight="1">
      <c r="D718" s="2"/>
      <c r="E718" s="2"/>
      <c r="M718" s="103"/>
      <c r="N718" s="103"/>
    </row>
    <row r="719" ht="14.25" customHeight="1">
      <c r="D719" s="2"/>
      <c r="E719" s="2"/>
      <c r="M719" s="103"/>
      <c r="N719" s="103"/>
    </row>
    <row r="720" ht="14.25" customHeight="1">
      <c r="D720" s="2"/>
      <c r="E720" s="2"/>
      <c r="M720" s="103"/>
      <c r="N720" s="103"/>
    </row>
    <row r="721" ht="14.25" customHeight="1">
      <c r="D721" s="2"/>
      <c r="E721" s="2"/>
      <c r="M721" s="103"/>
      <c r="N721" s="103"/>
    </row>
    <row r="722" ht="14.25" customHeight="1">
      <c r="D722" s="2"/>
      <c r="E722" s="2"/>
      <c r="M722" s="103"/>
      <c r="N722" s="103"/>
    </row>
    <row r="723" ht="14.25" customHeight="1">
      <c r="D723" s="2"/>
      <c r="E723" s="2"/>
      <c r="M723" s="103"/>
      <c r="N723" s="103"/>
    </row>
    <row r="724" ht="14.25" customHeight="1">
      <c r="D724" s="2"/>
      <c r="E724" s="2"/>
      <c r="M724" s="103"/>
      <c r="N724" s="103"/>
    </row>
    <row r="725" ht="14.25" customHeight="1">
      <c r="D725" s="2"/>
      <c r="E725" s="2"/>
      <c r="M725" s="103"/>
      <c r="N725" s="103"/>
    </row>
    <row r="726" ht="14.25" customHeight="1">
      <c r="D726" s="2"/>
      <c r="E726" s="2"/>
      <c r="M726" s="103"/>
      <c r="N726" s="103"/>
    </row>
    <row r="727" ht="14.25" customHeight="1">
      <c r="D727" s="2"/>
      <c r="E727" s="2"/>
      <c r="M727" s="103"/>
      <c r="N727" s="103"/>
    </row>
    <row r="728" ht="14.25" customHeight="1">
      <c r="D728" s="2"/>
      <c r="E728" s="2"/>
      <c r="M728" s="103"/>
      <c r="N728" s="103"/>
    </row>
    <row r="729" ht="14.25" customHeight="1">
      <c r="D729" s="2"/>
      <c r="E729" s="2"/>
      <c r="M729" s="103"/>
      <c r="N729" s="103"/>
    </row>
    <row r="730" ht="14.25" customHeight="1">
      <c r="D730" s="2"/>
      <c r="E730" s="2"/>
      <c r="M730" s="103"/>
      <c r="N730" s="103"/>
    </row>
    <row r="731" ht="14.25" customHeight="1">
      <c r="D731" s="2"/>
      <c r="E731" s="2"/>
      <c r="M731" s="103"/>
      <c r="N731" s="103"/>
    </row>
    <row r="732" ht="14.25" customHeight="1">
      <c r="D732" s="2"/>
      <c r="E732" s="2"/>
      <c r="M732" s="103"/>
      <c r="N732" s="103"/>
    </row>
    <row r="733" ht="14.25" customHeight="1">
      <c r="D733" s="2"/>
      <c r="E733" s="2"/>
      <c r="M733" s="103"/>
      <c r="N733" s="103"/>
    </row>
    <row r="734" ht="14.25" customHeight="1">
      <c r="D734" s="2"/>
      <c r="E734" s="2"/>
      <c r="M734" s="103"/>
      <c r="N734" s="103"/>
    </row>
    <row r="735" ht="14.25" customHeight="1">
      <c r="D735" s="2"/>
      <c r="E735" s="2"/>
      <c r="M735" s="103"/>
      <c r="N735" s="103"/>
    </row>
    <row r="736" ht="14.25" customHeight="1">
      <c r="D736" s="2"/>
      <c r="E736" s="2"/>
      <c r="M736" s="103"/>
      <c r="N736" s="103"/>
    </row>
    <row r="737" ht="14.25" customHeight="1">
      <c r="D737" s="2"/>
      <c r="E737" s="2"/>
      <c r="M737" s="103"/>
      <c r="N737" s="103"/>
    </row>
    <row r="738" ht="14.25" customHeight="1">
      <c r="D738" s="2"/>
      <c r="E738" s="2"/>
      <c r="M738" s="103"/>
      <c r="N738" s="103"/>
    </row>
    <row r="739" ht="14.25" customHeight="1">
      <c r="D739" s="2"/>
      <c r="E739" s="2"/>
      <c r="M739" s="103"/>
      <c r="N739" s="103"/>
    </row>
    <row r="740" ht="14.25" customHeight="1">
      <c r="D740" s="2"/>
      <c r="E740" s="2"/>
      <c r="M740" s="103"/>
      <c r="N740" s="103"/>
    </row>
    <row r="741" ht="14.25" customHeight="1">
      <c r="D741" s="2"/>
      <c r="E741" s="2"/>
      <c r="M741" s="103"/>
      <c r="N741" s="103"/>
    </row>
    <row r="742" ht="14.25" customHeight="1">
      <c r="D742" s="2"/>
      <c r="E742" s="2"/>
      <c r="M742" s="103"/>
      <c r="N742" s="103"/>
    </row>
    <row r="743" ht="14.25" customHeight="1">
      <c r="D743" s="2"/>
      <c r="E743" s="2"/>
      <c r="M743" s="103"/>
      <c r="N743" s="103"/>
    </row>
    <row r="744" ht="14.25" customHeight="1">
      <c r="D744" s="2"/>
      <c r="E744" s="2"/>
      <c r="M744" s="103"/>
      <c r="N744" s="103"/>
    </row>
    <row r="745" ht="14.25" customHeight="1">
      <c r="D745" s="2"/>
      <c r="E745" s="2"/>
      <c r="M745" s="103"/>
      <c r="N745" s="103"/>
    </row>
    <row r="746" ht="14.25" customHeight="1">
      <c r="D746" s="2"/>
      <c r="E746" s="2"/>
      <c r="M746" s="103"/>
      <c r="N746" s="103"/>
    </row>
    <row r="747" ht="14.25" customHeight="1">
      <c r="D747" s="2"/>
      <c r="E747" s="2"/>
      <c r="M747" s="103"/>
      <c r="N747" s="103"/>
    </row>
    <row r="748" ht="14.25" customHeight="1">
      <c r="D748" s="2"/>
      <c r="E748" s="2"/>
      <c r="M748" s="103"/>
      <c r="N748" s="103"/>
    </row>
    <row r="749" ht="14.25" customHeight="1">
      <c r="D749" s="2"/>
      <c r="E749" s="2"/>
      <c r="M749" s="103"/>
      <c r="N749" s="103"/>
    </row>
    <row r="750" ht="14.25" customHeight="1">
      <c r="D750" s="2"/>
      <c r="E750" s="2"/>
      <c r="M750" s="103"/>
      <c r="N750" s="103"/>
    </row>
    <row r="751" ht="14.25" customHeight="1">
      <c r="D751" s="2"/>
      <c r="E751" s="2"/>
      <c r="M751" s="103"/>
      <c r="N751" s="103"/>
    </row>
    <row r="752" ht="14.25" customHeight="1">
      <c r="D752" s="2"/>
      <c r="E752" s="2"/>
      <c r="M752" s="103"/>
      <c r="N752" s="103"/>
    </row>
    <row r="753" ht="14.25" customHeight="1">
      <c r="D753" s="2"/>
      <c r="E753" s="2"/>
      <c r="M753" s="103"/>
      <c r="N753" s="103"/>
    </row>
    <row r="754" ht="14.25" customHeight="1">
      <c r="D754" s="2"/>
      <c r="E754" s="2"/>
      <c r="M754" s="103"/>
      <c r="N754" s="103"/>
    </row>
    <row r="755" ht="14.25" customHeight="1">
      <c r="D755" s="2"/>
      <c r="E755" s="2"/>
      <c r="M755" s="103"/>
      <c r="N755" s="103"/>
    </row>
    <row r="756" ht="14.25" customHeight="1">
      <c r="D756" s="2"/>
      <c r="E756" s="2"/>
      <c r="M756" s="103"/>
      <c r="N756" s="103"/>
    </row>
    <row r="757" ht="14.25" customHeight="1">
      <c r="D757" s="2"/>
      <c r="E757" s="2"/>
      <c r="M757" s="103"/>
      <c r="N757" s="103"/>
    </row>
    <row r="758" ht="14.25" customHeight="1">
      <c r="D758" s="2"/>
      <c r="E758" s="2"/>
      <c r="M758" s="103"/>
      <c r="N758" s="103"/>
    </row>
    <row r="759" ht="14.25" customHeight="1">
      <c r="D759" s="2"/>
      <c r="E759" s="2"/>
      <c r="M759" s="103"/>
      <c r="N759" s="103"/>
    </row>
    <row r="760" ht="14.25" customHeight="1">
      <c r="D760" s="2"/>
      <c r="E760" s="2"/>
      <c r="M760" s="103"/>
      <c r="N760" s="103"/>
    </row>
    <row r="761" ht="14.25" customHeight="1">
      <c r="D761" s="2"/>
      <c r="E761" s="2"/>
      <c r="M761" s="103"/>
      <c r="N761" s="103"/>
    </row>
    <row r="762" ht="14.25" customHeight="1">
      <c r="D762" s="2"/>
      <c r="E762" s="2"/>
      <c r="M762" s="103"/>
      <c r="N762" s="103"/>
    </row>
    <row r="763" ht="14.25" customHeight="1">
      <c r="D763" s="2"/>
      <c r="E763" s="2"/>
      <c r="M763" s="103"/>
      <c r="N763" s="103"/>
    </row>
    <row r="764" ht="14.25" customHeight="1">
      <c r="D764" s="2"/>
      <c r="E764" s="2"/>
      <c r="M764" s="103"/>
      <c r="N764" s="103"/>
    </row>
    <row r="765" ht="14.25" customHeight="1">
      <c r="D765" s="2"/>
      <c r="E765" s="2"/>
      <c r="M765" s="103"/>
      <c r="N765" s="103"/>
    </row>
    <row r="766" ht="14.25" customHeight="1">
      <c r="D766" s="2"/>
      <c r="E766" s="2"/>
      <c r="M766" s="103"/>
      <c r="N766" s="103"/>
    </row>
    <row r="767" ht="14.25" customHeight="1">
      <c r="D767" s="2"/>
      <c r="E767" s="2"/>
      <c r="M767" s="103"/>
      <c r="N767" s="103"/>
    </row>
    <row r="768" ht="14.25" customHeight="1">
      <c r="D768" s="2"/>
      <c r="E768" s="2"/>
      <c r="M768" s="103"/>
      <c r="N768" s="103"/>
    </row>
    <row r="769" ht="14.25" customHeight="1">
      <c r="D769" s="2"/>
      <c r="E769" s="2"/>
      <c r="M769" s="103"/>
      <c r="N769" s="103"/>
    </row>
    <row r="770" ht="14.25" customHeight="1">
      <c r="D770" s="2"/>
      <c r="E770" s="2"/>
      <c r="M770" s="103"/>
      <c r="N770" s="103"/>
    </row>
    <row r="771" ht="14.25" customHeight="1">
      <c r="D771" s="2"/>
      <c r="E771" s="2"/>
      <c r="M771" s="103"/>
      <c r="N771" s="103"/>
    </row>
    <row r="772" ht="14.25" customHeight="1">
      <c r="D772" s="2"/>
      <c r="E772" s="2"/>
      <c r="M772" s="103"/>
      <c r="N772" s="103"/>
    </row>
    <row r="773" ht="14.25" customHeight="1">
      <c r="D773" s="2"/>
      <c r="E773" s="2"/>
      <c r="M773" s="103"/>
      <c r="N773" s="103"/>
    </row>
    <row r="774" ht="14.25" customHeight="1">
      <c r="D774" s="2"/>
      <c r="E774" s="2"/>
      <c r="M774" s="103"/>
      <c r="N774" s="103"/>
    </row>
    <row r="775" ht="14.25" customHeight="1">
      <c r="D775" s="2"/>
      <c r="E775" s="2"/>
      <c r="M775" s="103"/>
      <c r="N775" s="103"/>
    </row>
    <row r="776" ht="14.25" customHeight="1">
      <c r="D776" s="2"/>
      <c r="E776" s="2"/>
      <c r="M776" s="103"/>
      <c r="N776" s="103"/>
    </row>
    <row r="777" ht="14.25" customHeight="1">
      <c r="D777" s="2"/>
      <c r="E777" s="2"/>
      <c r="M777" s="103"/>
      <c r="N777" s="103"/>
    </row>
    <row r="778" ht="14.25" customHeight="1">
      <c r="D778" s="2"/>
      <c r="E778" s="2"/>
      <c r="M778" s="103"/>
      <c r="N778" s="103"/>
    </row>
    <row r="779" ht="14.25" customHeight="1">
      <c r="D779" s="2"/>
      <c r="E779" s="2"/>
      <c r="M779" s="103"/>
      <c r="N779" s="103"/>
    </row>
    <row r="780" ht="14.25" customHeight="1">
      <c r="D780" s="2"/>
      <c r="E780" s="2"/>
      <c r="M780" s="103"/>
      <c r="N780" s="103"/>
    </row>
    <row r="781" ht="14.25" customHeight="1">
      <c r="D781" s="2"/>
      <c r="E781" s="2"/>
      <c r="M781" s="103"/>
      <c r="N781" s="103"/>
    </row>
    <row r="782" ht="14.25" customHeight="1">
      <c r="D782" s="2"/>
      <c r="E782" s="2"/>
      <c r="M782" s="103"/>
      <c r="N782" s="103"/>
    </row>
    <row r="783" ht="14.25" customHeight="1">
      <c r="D783" s="2"/>
      <c r="E783" s="2"/>
      <c r="M783" s="103"/>
      <c r="N783" s="103"/>
    </row>
    <row r="784" ht="14.25" customHeight="1">
      <c r="D784" s="2"/>
      <c r="E784" s="2"/>
      <c r="M784" s="103"/>
      <c r="N784" s="103"/>
    </row>
    <row r="785" ht="14.25" customHeight="1">
      <c r="D785" s="2"/>
      <c r="E785" s="2"/>
      <c r="M785" s="103"/>
      <c r="N785" s="103"/>
    </row>
    <row r="786" ht="14.25" customHeight="1">
      <c r="D786" s="2"/>
      <c r="E786" s="2"/>
      <c r="M786" s="103"/>
      <c r="N786" s="103"/>
    </row>
    <row r="787" ht="14.25" customHeight="1">
      <c r="D787" s="2"/>
      <c r="E787" s="2"/>
      <c r="M787" s="103"/>
      <c r="N787" s="103"/>
    </row>
    <row r="788" ht="14.25" customHeight="1">
      <c r="D788" s="2"/>
      <c r="E788" s="2"/>
      <c r="M788" s="103"/>
      <c r="N788" s="103"/>
    </row>
    <row r="789" ht="14.25" customHeight="1">
      <c r="D789" s="2"/>
      <c r="E789" s="2"/>
      <c r="M789" s="103"/>
      <c r="N789" s="103"/>
    </row>
    <row r="790" ht="14.25" customHeight="1">
      <c r="D790" s="2"/>
      <c r="E790" s="2"/>
      <c r="M790" s="103"/>
      <c r="N790" s="103"/>
    </row>
    <row r="791" ht="14.25" customHeight="1">
      <c r="D791" s="2"/>
      <c r="E791" s="2"/>
      <c r="M791" s="103"/>
      <c r="N791" s="103"/>
    </row>
    <row r="792" ht="14.25" customHeight="1">
      <c r="D792" s="2"/>
      <c r="E792" s="2"/>
      <c r="M792" s="103"/>
      <c r="N792" s="103"/>
    </row>
    <row r="793" ht="14.25" customHeight="1">
      <c r="D793" s="2"/>
      <c r="E793" s="2"/>
      <c r="M793" s="103"/>
      <c r="N793" s="103"/>
    </row>
    <row r="794" ht="14.25" customHeight="1">
      <c r="D794" s="2"/>
      <c r="E794" s="2"/>
      <c r="M794" s="103"/>
      <c r="N794" s="103"/>
    </row>
    <row r="795" ht="14.25" customHeight="1">
      <c r="D795" s="2"/>
      <c r="E795" s="2"/>
      <c r="M795" s="103"/>
      <c r="N795" s="103"/>
    </row>
    <row r="796" ht="14.25" customHeight="1">
      <c r="D796" s="2"/>
      <c r="E796" s="2"/>
      <c r="M796" s="103"/>
      <c r="N796" s="103"/>
    </row>
    <row r="797" ht="14.25" customHeight="1">
      <c r="D797" s="2"/>
      <c r="E797" s="2"/>
      <c r="M797" s="103"/>
      <c r="N797" s="103"/>
    </row>
    <row r="798" ht="14.25" customHeight="1">
      <c r="D798" s="2"/>
      <c r="E798" s="2"/>
      <c r="M798" s="103"/>
      <c r="N798" s="103"/>
    </row>
    <row r="799" ht="14.25" customHeight="1">
      <c r="D799" s="2"/>
      <c r="E799" s="2"/>
      <c r="M799" s="103"/>
      <c r="N799" s="103"/>
    </row>
    <row r="800" ht="14.25" customHeight="1">
      <c r="D800" s="2"/>
      <c r="E800" s="2"/>
      <c r="M800" s="103"/>
      <c r="N800" s="103"/>
    </row>
    <row r="801" ht="14.25" customHeight="1">
      <c r="D801" s="2"/>
      <c r="E801" s="2"/>
      <c r="M801" s="103"/>
      <c r="N801" s="103"/>
    </row>
    <row r="802" ht="14.25" customHeight="1">
      <c r="D802" s="2"/>
      <c r="E802" s="2"/>
      <c r="M802" s="103"/>
      <c r="N802" s="103"/>
    </row>
    <row r="803" ht="14.25" customHeight="1">
      <c r="D803" s="2"/>
      <c r="E803" s="2"/>
      <c r="M803" s="103"/>
      <c r="N803" s="103"/>
    </row>
    <row r="804" ht="14.25" customHeight="1">
      <c r="D804" s="2"/>
      <c r="E804" s="2"/>
      <c r="M804" s="103"/>
      <c r="N804" s="103"/>
    </row>
    <row r="805" ht="14.25" customHeight="1">
      <c r="D805" s="2"/>
      <c r="E805" s="2"/>
      <c r="M805" s="103"/>
      <c r="N805" s="103"/>
    </row>
    <row r="806" ht="14.25" customHeight="1">
      <c r="D806" s="2"/>
      <c r="E806" s="2"/>
      <c r="M806" s="103"/>
      <c r="N806" s="103"/>
    </row>
    <row r="807" ht="14.25" customHeight="1">
      <c r="D807" s="2"/>
      <c r="E807" s="2"/>
      <c r="M807" s="103"/>
      <c r="N807" s="103"/>
    </row>
    <row r="808" ht="14.25" customHeight="1">
      <c r="D808" s="2"/>
      <c r="E808" s="2"/>
      <c r="M808" s="103"/>
      <c r="N808" s="103"/>
    </row>
    <row r="809" ht="14.25" customHeight="1">
      <c r="D809" s="2"/>
      <c r="E809" s="2"/>
      <c r="M809" s="103"/>
      <c r="N809" s="103"/>
    </row>
    <row r="810" ht="14.25" customHeight="1">
      <c r="D810" s="2"/>
      <c r="E810" s="2"/>
      <c r="M810" s="103"/>
      <c r="N810" s="103"/>
    </row>
    <row r="811" ht="14.25" customHeight="1">
      <c r="D811" s="2"/>
      <c r="E811" s="2"/>
      <c r="M811" s="103"/>
      <c r="N811" s="103"/>
    </row>
    <row r="812" ht="14.25" customHeight="1">
      <c r="D812" s="2"/>
      <c r="E812" s="2"/>
      <c r="M812" s="103"/>
      <c r="N812" s="103"/>
    </row>
    <row r="813" ht="14.25" customHeight="1">
      <c r="D813" s="2"/>
      <c r="E813" s="2"/>
      <c r="M813" s="103"/>
      <c r="N813" s="103"/>
    </row>
    <row r="814" ht="14.25" customHeight="1">
      <c r="D814" s="2"/>
      <c r="E814" s="2"/>
      <c r="M814" s="103"/>
      <c r="N814" s="103"/>
    </row>
    <row r="815" ht="14.25" customHeight="1">
      <c r="D815" s="2"/>
      <c r="E815" s="2"/>
      <c r="M815" s="103"/>
      <c r="N815" s="103"/>
    </row>
    <row r="816" ht="14.25" customHeight="1">
      <c r="D816" s="2"/>
      <c r="E816" s="2"/>
      <c r="M816" s="103"/>
      <c r="N816" s="103"/>
    </row>
    <row r="817" ht="14.25" customHeight="1">
      <c r="D817" s="2"/>
      <c r="E817" s="2"/>
      <c r="M817" s="103"/>
      <c r="N817" s="103"/>
    </row>
    <row r="818" ht="14.25" customHeight="1">
      <c r="D818" s="2"/>
      <c r="E818" s="2"/>
      <c r="M818" s="103"/>
      <c r="N818" s="103"/>
    </row>
    <row r="819" ht="14.25" customHeight="1">
      <c r="D819" s="2"/>
      <c r="E819" s="2"/>
      <c r="M819" s="103"/>
      <c r="N819" s="103"/>
    </row>
    <row r="820" ht="14.25" customHeight="1">
      <c r="D820" s="2"/>
      <c r="E820" s="2"/>
      <c r="M820" s="103"/>
      <c r="N820" s="103"/>
    </row>
    <row r="821" ht="14.25" customHeight="1">
      <c r="D821" s="2"/>
      <c r="E821" s="2"/>
      <c r="M821" s="103"/>
      <c r="N821" s="103"/>
    </row>
    <row r="822" ht="14.25" customHeight="1">
      <c r="D822" s="2"/>
      <c r="E822" s="2"/>
      <c r="M822" s="103"/>
      <c r="N822" s="103"/>
    </row>
    <row r="823" ht="14.25" customHeight="1">
      <c r="D823" s="2"/>
      <c r="E823" s="2"/>
      <c r="M823" s="103"/>
      <c r="N823" s="103"/>
    </row>
    <row r="824" ht="14.25" customHeight="1">
      <c r="D824" s="2"/>
      <c r="E824" s="2"/>
      <c r="M824" s="103"/>
      <c r="N824" s="103"/>
    </row>
    <row r="825" ht="14.25" customHeight="1">
      <c r="D825" s="2"/>
      <c r="E825" s="2"/>
      <c r="M825" s="103"/>
      <c r="N825" s="103"/>
    </row>
    <row r="826" ht="14.25" customHeight="1">
      <c r="D826" s="2"/>
      <c r="E826" s="2"/>
      <c r="M826" s="103"/>
      <c r="N826" s="103"/>
    </row>
    <row r="827" ht="14.25" customHeight="1">
      <c r="D827" s="2"/>
      <c r="E827" s="2"/>
      <c r="M827" s="103"/>
      <c r="N827" s="103"/>
    </row>
    <row r="828" ht="14.25" customHeight="1">
      <c r="D828" s="2"/>
      <c r="E828" s="2"/>
      <c r="M828" s="103"/>
      <c r="N828" s="103"/>
    </row>
    <row r="829" ht="14.25" customHeight="1">
      <c r="D829" s="2"/>
      <c r="E829" s="2"/>
      <c r="M829" s="103"/>
      <c r="N829" s="103"/>
    </row>
    <row r="830" ht="14.25" customHeight="1">
      <c r="D830" s="2"/>
      <c r="E830" s="2"/>
      <c r="M830" s="103"/>
      <c r="N830" s="103"/>
    </row>
    <row r="831" ht="14.25" customHeight="1">
      <c r="D831" s="2"/>
      <c r="E831" s="2"/>
      <c r="M831" s="103"/>
      <c r="N831" s="103"/>
    </row>
    <row r="832" ht="14.25" customHeight="1">
      <c r="D832" s="2"/>
      <c r="E832" s="2"/>
      <c r="M832" s="103"/>
      <c r="N832" s="103"/>
    </row>
    <row r="833" ht="14.25" customHeight="1">
      <c r="D833" s="2"/>
      <c r="E833" s="2"/>
      <c r="M833" s="103"/>
      <c r="N833" s="103"/>
    </row>
    <row r="834" ht="14.25" customHeight="1">
      <c r="D834" s="2"/>
      <c r="E834" s="2"/>
      <c r="M834" s="103"/>
      <c r="N834" s="103"/>
    </row>
    <row r="835" ht="14.25" customHeight="1">
      <c r="D835" s="2"/>
      <c r="E835" s="2"/>
      <c r="M835" s="103"/>
      <c r="N835" s="103"/>
    </row>
    <row r="836" ht="14.25" customHeight="1">
      <c r="D836" s="2"/>
      <c r="E836" s="2"/>
      <c r="M836" s="103"/>
      <c r="N836" s="103"/>
    </row>
    <row r="837" ht="14.25" customHeight="1">
      <c r="D837" s="2"/>
      <c r="E837" s="2"/>
      <c r="M837" s="103"/>
      <c r="N837" s="103"/>
    </row>
    <row r="838" ht="14.25" customHeight="1">
      <c r="D838" s="2"/>
      <c r="E838" s="2"/>
      <c r="M838" s="103"/>
      <c r="N838" s="103"/>
    </row>
    <row r="839" ht="14.25" customHeight="1">
      <c r="D839" s="2"/>
      <c r="E839" s="2"/>
      <c r="M839" s="103"/>
      <c r="N839" s="103"/>
    </row>
    <row r="840" ht="14.25" customHeight="1">
      <c r="D840" s="2"/>
      <c r="E840" s="2"/>
      <c r="M840" s="103"/>
      <c r="N840" s="103"/>
    </row>
    <row r="841" ht="14.25" customHeight="1">
      <c r="D841" s="2"/>
      <c r="E841" s="2"/>
      <c r="M841" s="103"/>
      <c r="N841" s="103"/>
    </row>
    <row r="842" ht="14.25" customHeight="1">
      <c r="D842" s="2"/>
      <c r="E842" s="2"/>
      <c r="M842" s="103"/>
      <c r="N842" s="103"/>
    </row>
    <row r="843" ht="14.25" customHeight="1">
      <c r="D843" s="2"/>
      <c r="E843" s="2"/>
      <c r="M843" s="103"/>
      <c r="N843" s="103"/>
    </row>
    <row r="844" ht="14.25" customHeight="1">
      <c r="D844" s="2"/>
      <c r="E844" s="2"/>
      <c r="M844" s="103"/>
      <c r="N844" s="103"/>
    </row>
    <row r="845" ht="14.25" customHeight="1">
      <c r="D845" s="2"/>
      <c r="E845" s="2"/>
      <c r="M845" s="103"/>
      <c r="N845" s="103"/>
    </row>
    <row r="846" ht="14.25" customHeight="1">
      <c r="D846" s="2"/>
      <c r="E846" s="2"/>
      <c r="M846" s="103"/>
      <c r="N846" s="103"/>
    </row>
    <row r="847" ht="14.25" customHeight="1">
      <c r="D847" s="2"/>
      <c r="E847" s="2"/>
      <c r="M847" s="103"/>
      <c r="N847" s="103"/>
    </row>
    <row r="848" ht="14.25" customHeight="1">
      <c r="D848" s="2"/>
      <c r="E848" s="2"/>
      <c r="M848" s="103"/>
      <c r="N848" s="103"/>
    </row>
    <row r="849" ht="14.25" customHeight="1">
      <c r="D849" s="2"/>
      <c r="E849" s="2"/>
      <c r="M849" s="103"/>
      <c r="N849" s="103"/>
    </row>
    <row r="850" ht="14.25" customHeight="1">
      <c r="D850" s="2"/>
      <c r="E850" s="2"/>
      <c r="M850" s="103"/>
      <c r="N850" s="103"/>
    </row>
    <row r="851" ht="14.25" customHeight="1">
      <c r="D851" s="2"/>
      <c r="E851" s="2"/>
      <c r="M851" s="103"/>
      <c r="N851" s="103"/>
    </row>
    <row r="852" ht="14.25" customHeight="1">
      <c r="D852" s="2"/>
      <c r="E852" s="2"/>
      <c r="M852" s="103"/>
      <c r="N852" s="103"/>
    </row>
    <row r="853" ht="14.25" customHeight="1">
      <c r="D853" s="2"/>
      <c r="E853" s="2"/>
      <c r="M853" s="103"/>
      <c r="N853" s="103"/>
    </row>
    <row r="854" ht="14.25" customHeight="1">
      <c r="D854" s="2"/>
      <c r="E854" s="2"/>
      <c r="M854" s="103"/>
      <c r="N854" s="103"/>
    </row>
    <row r="855" ht="14.25" customHeight="1">
      <c r="D855" s="2"/>
      <c r="E855" s="2"/>
      <c r="M855" s="103"/>
      <c r="N855" s="103"/>
    </row>
    <row r="856" ht="14.25" customHeight="1">
      <c r="D856" s="2"/>
      <c r="E856" s="2"/>
      <c r="M856" s="103"/>
      <c r="N856" s="103"/>
    </row>
    <row r="857" ht="14.25" customHeight="1">
      <c r="D857" s="2"/>
      <c r="E857" s="2"/>
      <c r="M857" s="103"/>
      <c r="N857" s="103"/>
    </row>
    <row r="858" ht="14.25" customHeight="1">
      <c r="D858" s="2"/>
      <c r="E858" s="2"/>
      <c r="M858" s="103"/>
      <c r="N858" s="103"/>
    </row>
    <row r="859" ht="14.25" customHeight="1">
      <c r="D859" s="2"/>
      <c r="E859" s="2"/>
      <c r="M859" s="103"/>
      <c r="N859" s="103"/>
    </row>
    <row r="860" ht="14.25" customHeight="1">
      <c r="D860" s="2"/>
      <c r="E860" s="2"/>
      <c r="M860" s="103"/>
      <c r="N860" s="103"/>
    </row>
    <row r="861" ht="14.25" customHeight="1">
      <c r="D861" s="2"/>
      <c r="E861" s="2"/>
      <c r="M861" s="103"/>
      <c r="N861" s="103"/>
    </row>
    <row r="862" ht="14.25" customHeight="1">
      <c r="D862" s="2"/>
      <c r="E862" s="2"/>
      <c r="M862" s="103"/>
      <c r="N862" s="103"/>
    </row>
    <row r="863" ht="14.25" customHeight="1">
      <c r="D863" s="2"/>
      <c r="E863" s="2"/>
      <c r="M863" s="103"/>
      <c r="N863" s="103"/>
    </row>
    <row r="864" ht="14.25" customHeight="1">
      <c r="D864" s="2"/>
      <c r="E864" s="2"/>
      <c r="M864" s="103"/>
      <c r="N864" s="103"/>
    </row>
    <row r="865" ht="14.25" customHeight="1">
      <c r="D865" s="2"/>
      <c r="E865" s="2"/>
      <c r="M865" s="103"/>
      <c r="N865" s="103"/>
    </row>
    <row r="866" ht="14.25" customHeight="1">
      <c r="D866" s="2"/>
      <c r="E866" s="2"/>
      <c r="M866" s="103"/>
      <c r="N866" s="103"/>
    </row>
    <row r="867" ht="14.25" customHeight="1">
      <c r="D867" s="2"/>
      <c r="E867" s="2"/>
      <c r="M867" s="103"/>
      <c r="N867" s="103"/>
    </row>
    <row r="868" ht="14.25" customHeight="1">
      <c r="D868" s="2"/>
      <c r="E868" s="2"/>
      <c r="M868" s="103"/>
      <c r="N868" s="103"/>
    </row>
    <row r="869" ht="14.25" customHeight="1">
      <c r="D869" s="2"/>
      <c r="E869" s="2"/>
      <c r="M869" s="103"/>
      <c r="N869" s="103"/>
    </row>
    <row r="870" ht="14.25" customHeight="1">
      <c r="D870" s="2"/>
      <c r="E870" s="2"/>
      <c r="M870" s="103"/>
      <c r="N870" s="103"/>
    </row>
    <row r="871" ht="14.25" customHeight="1">
      <c r="D871" s="2"/>
      <c r="E871" s="2"/>
      <c r="M871" s="103"/>
      <c r="N871" s="103"/>
    </row>
    <row r="872" ht="14.25" customHeight="1">
      <c r="D872" s="2"/>
      <c r="E872" s="2"/>
      <c r="M872" s="103"/>
      <c r="N872" s="103"/>
    </row>
    <row r="873" ht="14.25" customHeight="1">
      <c r="D873" s="2"/>
      <c r="E873" s="2"/>
      <c r="M873" s="103"/>
      <c r="N873" s="103"/>
    </row>
    <row r="874" ht="14.25" customHeight="1">
      <c r="D874" s="2"/>
      <c r="E874" s="2"/>
      <c r="M874" s="103"/>
      <c r="N874" s="103"/>
    </row>
    <row r="875" ht="14.25" customHeight="1">
      <c r="D875" s="2"/>
      <c r="E875" s="2"/>
      <c r="M875" s="103"/>
      <c r="N875" s="103"/>
    </row>
    <row r="876" ht="14.25" customHeight="1">
      <c r="D876" s="2"/>
      <c r="E876" s="2"/>
      <c r="M876" s="103"/>
      <c r="N876" s="103"/>
    </row>
    <row r="877" ht="14.25" customHeight="1">
      <c r="D877" s="2"/>
      <c r="E877" s="2"/>
      <c r="M877" s="103"/>
      <c r="N877" s="103"/>
    </row>
    <row r="878" ht="14.25" customHeight="1">
      <c r="D878" s="2"/>
      <c r="E878" s="2"/>
      <c r="M878" s="103"/>
      <c r="N878" s="103"/>
    </row>
    <row r="879" ht="14.25" customHeight="1">
      <c r="D879" s="2"/>
      <c r="E879" s="2"/>
      <c r="M879" s="103"/>
      <c r="N879" s="103"/>
    </row>
    <row r="880" ht="14.25" customHeight="1">
      <c r="D880" s="2"/>
      <c r="E880" s="2"/>
      <c r="M880" s="103"/>
      <c r="N880" s="103"/>
    </row>
    <row r="881" ht="14.25" customHeight="1">
      <c r="D881" s="2"/>
      <c r="E881" s="2"/>
      <c r="M881" s="103"/>
      <c r="N881" s="103"/>
    </row>
    <row r="882" ht="14.25" customHeight="1">
      <c r="D882" s="2"/>
      <c r="E882" s="2"/>
      <c r="M882" s="103"/>
      <c r="N882" s="103"/>
    </row>
    <row r="883" ht="14.25" customHeight="1">
      <c r="D883" s="2"/>
      <c r="E883" s="2"/>
      <c r="M883" s="103"/>
      <c r="N883" s="103"/>
    </row>
    <row r="884" ht="14.25" customHeight="1">
      <c r="D884" s="2"/>
      <c r="E884" s="2"/>
      <c r="M884" s="103"/>
      <c r="N884" s="103"/>
    </row>
    <row r="885" ht="14.25" customHeight="1">
      <c r="D885" s="2"/>
      <c r="E885" s="2"/>
      <c r="M885" s="103"/>
      <c r="N885" s="103"/>
    </row>
    <row r="886" ht="14.25" customHeight="1">
      <c r="D886" s="2"/>
      <c r="E886" s="2"/>
      <c r="M886" s="103"/>
      <c r="N886" s="103"/>
    </row>
    <row r="887" ht="14.25" customHeight="1">
      <c r="D887" s="2"/>
      <c r="E887" s="2"/>
      <c r="M887" s="103"/>
      <c r="N887" s="103"/>
    </row>
    <row r="888" ht="14.25" customHeight="1">
      <c r="D888" s="2"/>
      <c r="E888" s="2"/>
      <c r="M888" s="103"/>
      <c r="N888" s="103"/>
    </row>
    <row r="889" ht="14.25" customHeight="1">
      <c r="D889" s="2"/>
      <c r="E889" s="2"/>
      <c r="M889" s="103"/>
      <c r="N889" s="103"/>
    </row>
    <row r="890" ht="14.25" customHeight="1">
      <c r="D890" s="2"/>
      <c r="E890" s="2"/>
      <c r="M890" s="103"/>
      <c r="N890" s="103"/>
    </row>
    <row r="891" ht="14.25" customHeight="1">
      <c r="D891" s="2"/>
      <c r="E891" s="2"/>
      <c r="M891" s="103"/>
      <c r="N891" s="103"/>
    </row>
    <row r="892" ht="14.25" customHeight="1">
      <c r="D892" s="2"/>
      <c r="E892" s="2"/>
      <c r="M892" s="103"/>
      <c r="N892" s="103"/>
    </row>
    <row r="893" ht="14.25" customHeight="1">
      <c r="D893" s="2"/>
      <c r="E893" s="2"/>
      <c r="M893" s="103"/>
      <c r="N893" s="103"/>
    </row>
    <row r="894" ht="14.25" customHeight="1">
      <c r="D894" s="2"/>
      <c r="E894" s="2"/>
      <c r="M894" s="103"/>
      <c r="N894" s="103"/>
    </row>
    <row r="895" ht="14.25" customHeight="1">
      <c r="D895" s="2"/>
      <c r="E895" s="2"/>
      <c r="M895" s="103"/>
      <c r="N895" s="103"/>
    </row>
    <row r="896" ht="14.25" customHeight="1">
      <c r="D896" s="2"/>
      <c r="E896" s="2"/>
      <c r="M896" s="103"/>
      <c r="N896" s="103"/>
    </row>
    <row r="897" ht="14.25" customHeight="1">
      <c r="D897" s="2"/>
      <c r="E897" s="2"/>
      <c r="M897" s="103"/>
      <c r="N897" s="103"/>
    </row>
    <row r="898" ht="14.25" customHeight="1">
      <c r="D898" s="2"/>
      <c r="E898" s="2"/>
      <c r="M898" s="103"/>
      <c r="N898" s="103"/>
    </row>
    <row r="899" ht="14.25" customHeight="1">
      <c r="D899" s="2"/>
      <c r="E899" s="2"/>
      <c r="M899" s="103"/>
      <c r="N899" s="103"/>
    </row>
    <row r="900" ht="14.25" customHeight="1">
      <c r="D900" s="2"/>
      <c r="E900" s="2"/>
      <c r="M900" s="103"/>
      <c r="N900" s="103"/>
    </row>
    <row r="901" ht="14.25" customHeight="1">
      <c r="D901" s="2"/>
      <c r="E901" s="2"/>
      <c r="M901" s="103"/>
      <c r="N901" s="103"/>
    </row>
    <row r="902" ht="14.25" customHeight="1">
      <c r="D902" s="2"/>
      <c r="E902" s="2"/>
      <c r="M902" s="103"/>
      <c r="N902" s="103"/>
    </row>
    <row r="903" ht="14.25" customHeight="1">
      <c r="D903" s="2"/>
      <c r="E903" s="2"/>
      <c r="M903" s="103"/>
      <c r="N903" s="103"/>
    </row>
    <row r="904" ht="14.25" customHeight="1">
      <c r="D904" s="2"/>
      <c r="E904" s="2"/>
      <c r="M904" s="103"/>
      <c r="N904" s="103"/>
    </row>
    <row r="905" ht="14.25" customHeight="1">
      <c r="D905" s="2"/>
      <c r="E905" s="2"/>
      <c r="M905" s="103"/>
      <c r="N905" s="103"/>
    </row>
    <row r="906" ht="14.25" customHeight="1">
      <c r="D906" s="2"/>
      <c r="E906" s="2"/>
      <c r="M906" s="103"/>
      <c r="N906" s="103"/>
    </row>
    <row r="907" ht="14.25" customHeight="1">
      <c r="D907" s="2"/>
      <c r="E907" s="2"/>
      <c r="M907" s="103"/>
      <c r="N907" s="103"/>
    </row>
    <row r="908" ht="14.25" customHeight="1">
      <c r="D908" s="2"/>
      <c r="E908" s="2"/>
      <c r="M908" s="103"/>
      <c r="N908" s="103"/>
    </row>
    <row r="909" ht="14.25" customHeight="1">
      <c r="D909" s="2"/>
      <c r="E909" s="2"/>
      <c r="M909" s="103"/>
      <c r="N909" s="103"/>
    </row>
    <row r="910" ht="14.25" customHeight="1">
      <c r="D910" s="2"/>
      <c r="E910" s="2"/>
      <c r="M910" s="103"/>
      <c r="N910" s="103"/>
    </row>
    <row r="911" ht="14.25" customHeight="1">
      <c r="D911" s="2"/>
      <c r="E911" s="2"/>
      <c r="M911" s="103"/>
      <c r="N911" s="103"/>
    </row>
    <row r="912" ht="14.25" customHeight="1">
      <c r="D912" s="2"/>
      <c r="E912" s="2"/>
      <c r="M912" s="103"/>
      <c r="N912" s="103"/>
    </row>
    <row r="913" ht="14.25" customHeight="1">
      <c r="D913" s="2"/>
      <c r="E913" s="2"/>
      <c r="M913" s="103"/>
      <c r="N913" s="103"/>
    </row>
    <row r="914" ht="14.25" customHeight="1">
      <c r="D914" s="2"/>
      <c r="E914" s="2"/>
      <c r="M914" s="103"/>
      <c r="N914" s="103"/>
    </row>
    <row r="915" ht="14.25" customHeight="1">
      <c r="D915" s="2"/>
      <c r="E915" s="2"/>
      <c r="M915" s="103"/>
      <c r="N915" s="103"/>
    </row>
    <row r="916" ht="14.25" customHeight="1">
      <c r="D916" s="2"/>
      <c r="E916" s="2"/>
      <c r="M916" s="103"/>
      <c r="N916" s="103"/>
    </row>
    <row r="917" ht="14.25" customHeight="1">
      <c r="D917" s="2"/>
      <c r="E917" s="2"/>
      <c r="M917" s="103"/>
      <c r="N917" s="103"/>
    </row>
    <row r="918" ht="14.25" customHeight="1">
      <c r="D918" s="2"/>
      <c r="E918" s="2"/>
      <c r="M918" s="103"/>
      <c r="N918" s="103"/>
    </row>
    <row r="919" ht="14.25" customHeight="1">
      <c r="D919" s="2"/>
      <c r="E919" s="2"/>
      <c r="M919" s="103"/>
      <c r="N919" s="103"/>
    </row>
    <row r="920" ht="14.25" customHeight="1">
      <c r="D920" s="2"/>
      <c r="E920" s="2"/>
      <c r="M920" s="103"/>
      <c r="N920" s="103"/>
    </row>
    <row r="921" ht="14.25" customHeight="1">
      <c r="D921" s="2"/>
      <c r="E921" s="2"/>
      <c r="M921" s="103"/>
      <c r="N921" s="103"/>
    </row>
    <row r="922" ht="14.25" customHeight="1">
      <c r="D922" s="2"/>
      <c r="E922" s="2"/>
      <c r="M922" s="103"/>
      <c r="N922" s="103"/>
    </row>
    <row r="923" ht="14.25" customHeight="1">
      <c r="D923" s="2"/>
      <c r="E923" s="2"/>
      <c r="M923" s="103"/>
      <c r="N923" s="103"/>
    </row>
    <row r="924" ht="14.25" customHeight="1">
      <c r="D924" s="2"/>
      <c r="E924" s="2"/>
      <c r="M924" s="103"/>
      <c r="N924" s="103"/>
    </row>
    <row r="925" ht="14.25" customHeight="1">
      <c r="D925" s="2"/>
      <c r="E925" s="2"/>
      <c r="M925" s="103"/>
      <c r="N925" s="103"/>
    </row>
    <row r="926" ht="14.25" customHeight="1">
      <c r="D926" s="2"/>
      <c r="E926" s="2"/>
      <c r="M926" s="103"/>
      <c r="N926" s="103"/>
    </row>
    <row r="927" ht="14.25" customHeight="1">
      <c r="D927" s="2"/>
      <c r="E927" s="2"/>
      <c r="M927" s="103"/>
      <c r="N927" s="103"/>
    </row>
    <row r="928" ht="14.25" customHeight="1">
      <c r="D928" s="2"/>
      <c r="E928" s="2"/>
      <c r="M928" s="103"/>
      <c r="N928" s="103"/>
    </row>
    <row r="929" ht="14.25" customHeight="1">
      <c r="D929" s="2"/>
      <c r="E929" s="2"/>
      <c r="M929" s="103"/>
      <c r="N929" s="103"/>
    </row>
    <row r="930" ht="14.25" customHeight="1">
      <c r="D930" s="2"/>
      <c r="E930" s="2"/>
      <c r="M930" s="103"/>
      <c r="N930" s="103"/>
    </row>
    <row r="931" ht="14.25" customHeight="1">
      <c r="D931" s="2"/>
      <c r="E931" s="2"/>
      <c r="M931" s="103"/>
      <c r="N931" s="103"/>
    </row>
    <row r="932" ht="14.25" customHeight="1">
      <c r="D932" s="2"/>
      <c r="E932" s="2"/>
      <c r="M932" s="103"/>
      <c r="N932" s="103"/>
    </row>
    <row r="933" ht="14.25" customHeight="1">
      <c r="D933" s="2"/>
      <c r="E933" s="2"/>
      <c r="M933" s="103"/>
      <c r="N933" s="103"/>
    </row>
    <row r="934" ht="14.25" customHeight="1">
      <c r="D934" s="2"/>
      <c r="E934" s="2"/>
      <c r="M934" s="103"/>
      <c r="N934" s="103"/>
    </row>
    <row r="935" ht="14.25" customHeight="1">
      <c r="D935" s="2"/>
      <c r="E935" s="2"/>
      <c r="M935" s="103"/>
      <c r="N935" s="103"/>
    </row>
    <row r="936" ht="14.25" customHeight="1">
      <c r="D936" s="2"/>
      <c r="E936" s="2"/>
      <c r="M936" s="103"/>
      <c r="N936" s="103"/>
    </row>
    <row r="937" ht="14.25" customHeight="1">
      <c r="D937" s="2"/>
      <c r="E937" s="2"/>
      <c r="M937" s="103"/>
      <c r="N937" s="103"/>
    </row>
    <row r="938" ht="14.25" customHeight="1">
      <c r="D938" s="2"/>
      <c r="E938" s="2"/>
      <c r="M938" s="103"/>
      <c r="N938" s="103"/>
    </row>
    <row r="939" ht="14.25" customHeight="1">
      <c r="D939" s="2"/>
      <c r="E939" s="2"/>
      <c r="M939" s="103"/>
      <c r="N939" s="103"/>
    </row>
    <row r="940" ht="14.25" customHeight="1">
      <c r="D940" s="2"/>
      <c r="E940" s="2"/>
      <c r="M940" s="103"/>
      <c r="N940" s="103"/>
    </row>
    <row r="941" ht="14.25" customHeight="1">
      <c r="D941" s="2"/>
      <c r="E941" s="2"/>
      <c r="M941" s="103"/>
      <c r="N941" s="103"/>
    </row>
    <row r="942" ht="14.25" customHeight="1">
      <c r="D942" s="2"/>
      <c r="E942" s="2"/>
      <c r="M942" s="103"/>
      <c r="N942" s="103"/>
    </row>
    <row r="943" ht="14.25" customHeight="1">
      <c r="D943" s="2"/>
      <c r="E943" s="2"/>
      <c r="M943" s="103"/>
      <c r="N943" s="103"/>
    </row>
    <row r="944" ht="14.25" customHeight="1">
      <c r="D944" s="2"/>
      <c r="E944" s="2"/>
      <c r="M944" s="103"/>
      <c r="N944" s="103"/>
    </row>
    <row r="945" ht="14.25" customHeight="1">
      <c r="D945" s="2"/>
      <c r="E945" s="2"/>
      <c r="M945" s="103"/>
      <c r="N945" s="103"/>
    </row>
    <row r="946" ht="14.25" customHeight="1">
      <c r="D946" s="2"/>
      <c r="E946" s="2"/>
      <c r="M946" s="103"/>
      <c r="N946" s="103"/>
    </row>
    <row r="947" ht="14.25" customHeight="1">
      <c r="D947" s="2"/>
      <c r="E947" s="2"/>
      <c r="M947" s="103"/>
      <c r="N947" s="103"/>
    </row>
    <row r="948" ht="14.25" customHeight="1">
      <c r="D948" s="2"/>
      <c r="E948" s="2"/>
      <c r="M948" s="103"/>
      <c r="N948" s="103"/>
    </row>
    <row r="949" ht="14.25" customHeight="1">
      <c r="D949" s="2"/>
      <c r="E949" s="2"/>
      <c r="M949" s="103"/>
      <c r="N949" s="103"/>
    </row>
    <row r="950" ht="14.25" customHeight="1">
      <c r="D950" s="2"/>
      <c r="E950" s="2"/>
      <c r="M950" s="103"/>
      <c r="N950" s="103"/>
    </row>
    <row r="951" ht="14.25" customHeight="1">
      <c r="D951" s="2"/>
      <c r="E951" s="2"/>
      <c r="M951" s="103"/>
      <c r="N951" s="103"/>
    </row>
    <row r="952" ht="14.25" customHeight="1">
      <c r="D952" s="2"/>
      <c r="E952" s="2"/>
      <c r="M952" s="103"/>
      <c r="N952" s="103"/>
    </row>
    <row r="953" ht="14.25" customHeight="1">
      <c r="D953" s="2"/>
      <c r="E953" s="2"/>
      <c r="M953" s="103"/>
      <c r="N953" s="103"/>
    </row>
    <row r="954" ht="14.25" customHeight="1">
      <c r="D954" s="2"/>
      <c r="E954" s="2"/>
      <c r="M954" s="103"/>
      <c r="N954" s="103"/>
    </row>
    <row r="955" ht="14.25" customHeight="1">
      <c r="D955" s="2"/>
      <c r="E955" s="2"/>
      <c r="M955" s="103"/>
      <c r="N955" s="103"/>
    </row>
    <row r="956" ht="14.25" customHeight="1">
      <c r="D956" s="2"/>
      <c r="E956" s="2"/>
      <c r="M956" s="103"/>
      <c r="N956" s="103"/>
    </row>
    <row r="957" ht="14.25" customHeight="1">
      <c r="D957" s="2"/>
      <c r="E957" s="2"/>
      <c r="M957" s="103"/>
      <c r="N957" s="103"/>
    </row>
    <row r="958" ht="14.25" customHeight="1">
      <c r="D958" s="2"/>
      <c r="E958" s="2"/>
      <c r="M958" s="103"/>
      <c r="N958" s="103"/>
    </row>
    <row r="959" ht="14.25" customHeight="1">
      <c r="D959" s="2"/>
      <c r="E959" s="2"/>
      <c r="M959" s="103"/>
      <c r="N959" s="103"/>
    </row>
    <row r="960" ht="14.25" customHeight="1">
      <c r="D960" s="2"/>
      <c r="E960" s="2"/>
      <c r="M960" s="103"/>
      <c r="N960" s="103"/>
    </row>
    <row r="961" ht="14.25" customHeight="1">
      <c r="D961" s="2"/>
      <c r="E961" s="2"/>
      <c r="M961" s="103"/>
      <c r="N961" s="103"/>
    </row>
    <row r="962" ht="14.25" customHeight="1">
      <c r="D962" s="2"/>
      <c r="E962" s="2"/>
      <c r="M962" s="103"/>
      <c r="N962" s="103"/>
    </row>
    <row r="963" ht="14.25" customHeight="1">
      <c r="D963" s="2"/>
      <c r="E963" s="2"/>
      <c r="M963" s="103"/>
      <c r="N963" s="103"/>
    </row>
    <row r="964" ht="14.25" customHeight="1">
      <c r="D964" s="2"/>
      <c r="E964" s="2"/>
      <c r="M964" s="103"/>
      <c r="N964" s="103"/>
    </row>
    <row r="965" ht="14.25" customHeight="1">
      <c r="D965" s="2"/>
      <c r="E965" s="2"/>
      <c r="M965" s="103"/>
      <c r="N965" s="103"/>
    </row>
    <row r="966" ht="14.25" customHeight="1">
      <c r="D966" s="2"/>
      <c r="E966" s="2"/>
      <c r="M966" s="103"/>
      <c r="N966" s="103"/>
    </row>
    <row r="967" ht="14.25" customHeight="1">
      <c r="D967" s="2"/>
      <c r="E967" s="2"/>
      <c r="M967" s="103"/>
      <c r="N967" s="103"/>
    </row>
    <row r="968" ht="14.25" customHeight="1">
      <c r="D968" s="2"/>
      <c r="E968" s="2"/>
      <c r="M968" s="103"/>
      <c r="N968" s="103"/>
    </row>
    <row r="969" ht="14.25" customHeight="1">
      <c r="D969" s="2"/>
      <c r="E969" s="2"/>
      <c r="M969" s="103"/>
      <c r="N969" s="103"/>
    </row>
    <row r="970" ht="14.25" customHeight="1">
      <c r="D970" s="2"/>
      <c r="E970" s="2"/>
      <c r="M970" s="103"/>
      <c r="N970" s="103"/>
    </row>
    <row r="971" ht="14.25" customHeight="1">
      <c r="D971" s="2"/>
      <c r="E971" s="2"/>
      <c r="M971" s="103"/>
      <c r="N971" s="103"/>
    </row>
    <row r="972" ht="14.25" customHeight="1">
      <c r="D972" s="2"/>
      <c r="E972" s="2"/>
      <c r="M972" s="103"/>
      <c r="N972" s="103"/>
    </row>
    <row r="973" ht="14.25" customHeight="1">
      <c r="D973" s="2"/>
      <c r="E973" s="2"/>
      <c r="M973" s="103"/>
      <c r="N973" s="103"/>
    </row>
    <row r="974" ht="14.25" customHeight="1">
      <c r="D974" s="2"/>
      <c r="E974" s="2"/>
      <c r="M974" s="103"/>
      <c r="N974" s="103"/>
    </row>
    <row r="975" ht="14.25" customHeight="1">
      <c r="D975" s="2"/>
      <c r="E975" s="2"/>
      <c r="M975" s="103"/>
      <c r="N975" s="103"/>
    </row>
    <row r="976" ht="14.25" customHeight="1">
      <c r="D976" s="2"/>
      <c r="E976" s="2"/>
      <c r="M976" s="103"/>
      <c r="N976" s="103"/>
    </row>
    <row r="977" ht="14.25" customHeight="1">
      <c r="D977" s="2"/>
      <c r="E977" s="2"/>
      <c r="M977" s="103"/>
      <c r="N977" s="103"/>
    </row>
    <row r="978" ht="14.25" customHeight="1">
      <c r="D978" s="2"/>
      <c r="E978" s="2"/>
      <c r="M978" s="103"/>
      <c r="N978" s="103"/>
    </row>
    <row r="979" ht="14.25" customHeight="1">
      <c r="D979" s="2"/>
      <c r="E979" s="2"/>
      <c r="M979" s="103"/>
      <c r="N979" s="103"/>
    </row>
    <row r="980" ht="14.25" customHeight="1">
      <c r="D980" s="2"/>
      <c r="E980" s="2"/>
      <c r="M980" s="103"/>
      <c r="N980" s="103"/>
    </row>
    <row r="981" ht="14.25" customHeight="1">
      <c r="D981" s="2"/>
      <c r="E981" s="2"/>
      <c r="M981" s="103"/>
      <c r="N981" s="103"/>
    </row>
    <row r="982" ht="14.25" customHeight="1">
      <c r="D982" s="2"/>
      <c r="E982" s="2"/>
      <c r="M982" s="103"/>
      <c r="N982" s="103"/>
    </row>
    <row r="983" ht="14.25" customHeight="1">
      <c r="D983" s="2"/>
      <c r="E983" s="2"/>
      <c r="M983" s="103"/>
      <c r="N983" s="103"/>
    </row>
    <row r="984" ht="14.25" customHeight="1">
      <c r="D984" s="2"/>
      <c r="E984" s="2"/>
      <c r="M984" s="103"/>
      <c r="N984" s="103"/>
    </row>
    <row r="985" ht="14.25" customHeight="1">
      <c r="D985" s="2"/>
      <c r="E985" s="2"/>
      <c r="M985" s="103"/>
      <c r="N985" s="103"/>
    </row>
    <row r="986" ht="14.25" customHeight="1">
      <c r="D986" s="2"/>
      <c r="E986" s="2"/>
      <c r="M986" s="103"/>
      <c r="N986" s="103"/>
    </row>
    <row r="987" ht="14.25" customHeight="1">
      <c r="D987" s="2"/>
      <c r="E987" s="2"/>
      <c r="M987" s="103"/>
      <c r="N987" s="103"/>
    </row>
    <row r="988" ht="14.25" customHeight="1">
      <c r="D988" s="2"/>
      <c r="E988" s="2"/>
      <c r="M988" s="103"/>
      <c r="N988" s="103"/>
    </row>
    <row r="989" ht="14.25" customHeight="1">
      <c r="D989" s="2"/>
      <c r="E989" s="2"/>
      <c r="M989" s="103"/>
      <c r="N989" s="103"/>
    </row>
    <row r="990" ht="14.25" customHeight="1">
      <c r="D990" s="2"/>
      <c r="E990" s="2"/>
      <c r="M990" s="103"/>
      <c r="N990" s="103"/>
    </row>
    <row r="991" ht="14.25" customHeight="1">
      <c r="D991" s="2"/>
      <c r="E991" s="2"/>
      <c r="M991" s="103"/>
      <c r="N991" s="103"/>
    </row>
    <row r="992" ht="14.25" customHeight="1">
      <c r="D992" s="2"/>
      <c r="E992" s="2"/>
      <c r="M992" s="103"/>
      <c r="N992" s="103"/>
    </row>
    <row r="993" ht="14.25" customHeight="1">
      <c r="D993" s="2"/>
      <c r="E993" s="2"/>
      <c r="M993" s="103"/>
      <c r="N993" s="103"/>
    </row>
    <row r="994" ht="14.25" customHeight="1">
      <c r="D994" s="2"/>
      <c r="E994" s="2"/>
      <c r="M994" s="103"/>
      <c r="N994" s="103"/>
    </row>
    <row r="995" ht="14.25" customHeight="1">
      <c r="D995" s="2"/>
      <c r="E995" s="2"/>
      <c r="M995" s="103"/>
      <c r="N995" s="103"/>
    </row>
    <row r="996" ht="14.25" customHeight="1">
      <c r="D996" s="2"/>
      <c r="E996" s="2"/>
      <c r="M996" s="103"/>
      <c r="N996" s="103"/>
    </row>
    <row r="997" ht="14.25" customHeight="1">
      <c r="D997" s="2"/>
      <c r="E997" s="2"/>
      <c r="M997" s="103"/>
      <c r="N997" s="103"/>
    </row>
    <row r="998" ht="14.25" customHeight="1">
      <c r="D998" s="2"/>
      <c r="E998" s="2"/>
      <c r="M998" s="103"/>
      <c r="N998" s="103"/>
    </row>
    <row r="999" ht="14.25" customHeight="1">
      <c r="D999" s="2"/>
      <c r="E999" s="2"/>
      <c r="M999" s="103"/>
      <c r="N999" s="103"/>
    </row>
    <row r="1000" ht="14.25" customHeight="1">
      <c r="D1000" s="2"/>
      <c r="E1000" s="2"/>
      <c r="M1000" s="103"/>
      <c r="N1000" s="103"/>
    </row>
    <row r="1001" ht="14.25" customHeight="1">
      <c r="D1001" s="2"/>
      <c r="E1001" s="2"/>
      <c r="M1001" s="103"/>
      <c r="N1001" s="103"/>
    </row>
    <row r="1002" ht="14.25" customHeight="1">
      <c r="D1002" s="2"/>
      <c r="E1002" s="2"/>
      <c r="M1002" s="103"/>
      <c r="N1002" s="103"/>
    </row>
    <row r="1003" ht="14.25" customHeight="1">
      <c r="D1003" s="2"/>
      <c r="E1003" s="2"/>
      <c r="M1003" s="103"/>
      <c r="N1003" s="103"/>
    </row>
    <row r="1004" ht="14.25" customHeight="1">
      <c r="D1004" s="2"/>
      <c r="E1004" s="2"/>
      <c r="M1004" s="103"/>
      <c r="N1004" s="103"/>
    </row>
    <row r="1005" ht="14.25" customHeight="1">
      <c r="D1005" s="2"/>
      <c r="E1005" s="2"/>
      <c r="M1005" s="103"/>
      <c r="N1005" s="103"/>
    </row>
    <row r="1006" ht="14.25" customHeight="1">
      <c r="D1006" s="2"/>
      <c r="E1006" s="2"/>
      <c r="M1006" s="103"/>
      <c r="N1006" s="103"/>
    </row>
    <row r="1007" ht="14.25" customHeight="1">
      <c r="D1007" s="2"/>
      <c r="E1007" s="2"/>
      <c r="M1007" s="103"/>
      <c r="N1007" s="103"/>
    </row>
    <row r="1008" ht="14.25" customHeight="1">
      <c r="D1008" s="2"/>
      <c r="E1008" s="2"/>
      <c r="M1008" s="103"/>
      <c r="N1008" s="103"/>
    </row>
    <row r="1009" ht="14.25" customHeight="1">
      <c r="D1009" s="2"/>
      <c r="E1009" s="2"/>
      <c r="M1009" s="103"/>
      <c r="N1009" s="103"/>
    </row>
    <row r="1010" ht="14.25" customHeight="1">
      <c r="D1010" s="2"/>
      <c r="E1010" s="2"/>
      <c r="M1010" s="103"/>
      <c r="N1010" s="103"/>
    </row>
    <row r="1011" ht="14.25" customHeight="1">
      <c r="D1011" s="2"/>
      <c r="E1011" s="2"/>
      <c r="M1011" s="103"/>
      <c r="N1011" s="103"/>
    </row>
    <row r="1012" ht="14.25" customHeight="1">
      <c r="D1012" s="2"/>
      <c r="E1012" s="2"/>
      <c r="M1012" s="103"/>
      <c r="N1012" s="103"/>
    </row>
    <row r="1013" ht="14.25" customHeight="1">
      <c r="D1013" s="2"/>
      <c r="E1013" s="2"/>
      <c r="M1013" s="103"/>
      <c r="N1013" s="103"/>
    </row>
    <row r="1014" ht="14.25" customHeight="1">
      <c r="D1014" s="2"/>
      <c r="E1014" s="2"/>
      <c r="M1014" s="103"/>
      <c r="N1014" s="103"/>
    </row>
    <row r="1015" ht="14.25" customHeight="1">
      <c r="D1015" s="2"/>
      <c r="E1015" s="2"/>
      <c r="M1015" s="103"/>
      <c r="N1015" s="103"/>
    </row>
    <row r="1016" ht="14.25" customHeight="1">
      <c r="D1016" s="2"/>
      <c r="E1016" s="2"/>
      <c r="M1016" s="103"/>
      <c r="N1016" s="103"/>
    </row>
    <row r="1017" ht="14.25" customHeight="1">
      <c r="D1017" s="2"/>
      <c r="E1017" s="2"/>
      <c r="M1017" s="103"/>
      <c r="N1017" s="103"/>
    </row>
    <row r="1018" ht="14.25" customHeight="1">
      <c r="D1018" s="2"/>
      <c r="E1018" s="2"/>
      <c r="M1018" s="103"/>
      <c r="N1018" s="103"/>
    </row>
    <row r="1019" ht="14.25" customHeight="1">
      <c r="D1019" s="2"/>
      <c r="E1019" s="2"/>
      <c r="M1019" s="103"/>
      <c r="N1019" s="103"/>
    </row>
    <row r="1020" ht="14.25" customHeight="1">
      <c r="D1020" s="2"/>
      <c r="E1020" s="2"/>
      <c r="M1020" s="103"/>
      <c r="N1020" s="103"/>
    </row>
    <row r="1021" ht="14.25" customHeight="1">
      <c r="D1021" s="2"/>
      <c r="E1021" s="2"/>
      <c r="M1021" s="103"/>
      <c r="N1021" s="103"/>
    </row>
    <row r="1022" ht="14.25" customHeight="1">
      <c r="D1022" s="2"/>
      <c r="E1022" s="2"/>
      <c r="M1022" s="103"/>
      <c r="N1022" s="103"/>
    </row>
    <row r="1023" ht="14.25" customHeight="1">
      <c r="D1023" s="2"/>
      <c r="E1023" s="2"/>
      <c r="M1023" s="103"/>
      <c r="N1023" s="103"/>
    </row>
    <row r="1024" ht="14.25" customHeight="1">
      <c r="D1024" s="2"/>
      <c r="E1024" s="2"/>
      <c r="M1024" s="103"/>
      <c r="N1024" s="103"/>
    </row>
    <row r="1025" ht="14.25" customHeight="1">
      <c r="D1025" s="2"/>
      <c r="E1025" s="2"/>
      <c r="M1025" s="103"/>
      <c r="N1025" s="103"/>
    </row>
    <row r="1026" ht="14.25" customHeight="1">
      <c r="D1026" s="2"/>
      <c r="E1026" s="2"/>
      <c r="M1026" s="103"/>
      <c r="N1026" s="103"/>
    </row>
    <row r="1027" ht="14.25" customHeight="1">
      <c r="D1027" s="2"/>
      <c r="E1027" s="2"/>
      <c r="M1027" s="103"/>
      <c r="N1027" s="103"/>
    </row>
    <row r="1028" ht="14.25" customHeight="1">
      <c r="D1028" s="2"/>
      <c r="E1028" s="2"/>
      <c r="M1028" s="103"/>
      <c r="N1028" s="103"/>
    </row>
    <row r="1029" ht="14.25" customHeight="1">
      <c r="D1029" s="2"/>
      <c r="E1029" s="2"/>
      <c r="M1029" s="103"/>
      <c r="N1029" s="103"/>
    </row>
    <row r="1030" ht="14.25" customHeight="1">
      <c r="D1030" s="2"/>
      <c r="E1030" s="2"/>
      <c r="M1030" s="103"/>
      <c r="N1030" s="103"/>
    </row>
    <row r="1031" ht="14.25" customHeight="1">
      <c r="D1031" s="2"/>
      <c r="E1031" s="2"/>
      <c r="M1031" s="103"/>
      <c r="N1031" s="103"/>
    </row>
    <row r="1032" ht="14.25" customHeight="1">
      <c r="D1032" s="2"/>
      <c r="E1032" s="2"/>
      <c r="M1032" s="103"/>
      <c r="N1032" s="103"/>
    </row>
    <row r="1033" ht="14.25" customHeight="1">
      <c r="D1033" s="2"/>
      <c r="E1033" s="2"/>
      <c r="M1033" s="103"/>
      <c r="N1033" s="103"/>
    </row>
    <row r="1034" ht="14.25" customHeight="1">
      <c r="D1034" s="2"/>
      <c r="E1034" s="2"/>
      <c r="M1034" s="103"/>
      <c r="N1034" s="103"/>
    </row>
    <row r="1035" ht="14.25" customHeight="1">
      <c r="D1035" s="2"/>
      <c r="E1035" s="2"/>
      <c r="M1035" s="103"/>
      <c r="N1035" s="103"/>
    </row>
    <row r="1036" ht="14.25" customHeight="1">
      <c r="D1036" s="2"/>
      <c r="E1036" s="2"/>
      <c r="M1036" s="103"/>
      <c r="N1036" s="103"/>
    </row>
    <row r="1037" ht="14.25" customHeight="1">
      <c r="D1037" s="2"/>
      <c r="E1037" s="2"/>
      <c r="M1037" s="103"/>
      <c r="N1037" s="103"/>
    </row>
    <row r="1038" ht="14.25" customHeight="1">
      <c r="D1038" s="2"/>
      <c r="E1038" s="2"/>
      <c r="M1038" s="103"/>
      <c r="N1038" s="103"/>
    </row>
    <row r="1039" ht="14.25" customHeight="1">
      <c r="D1039" s="2"/>
      <c r="E1039" s="2"/>
      <c r="M1039" s="103"/>
      <c r="N1039" s="103"/>
    </row>
    <row r="1040" ht="14.25" customHeight="1">
      <c r="D1040" s="2"/>
      <c r="E1040" s="2"/>
      <c r="M1040" s="103"/>
      <c r="N1040" s="103"/>
    </row>
    <row r="1041" ht="14.25" customHeight="1">
      <c r="D1041" s="2"/>
      <c r="E1041" s="2"/>
      <c r="M1041" s="103"/>
      <c r="N1041" s="103"/>
    </row>
    <row r="1042" ht="14.25" customHeight="1">
      <c r="D1042" s="2"/>
      <c r="E1042" s="2"/>
      <c r="M1042" s="103"/>
      <c r="N1042" s="103"/>
    </row>
    <row r="1043" ht="14.25" customHeight="1">
      <c r="D1043" s="2"/>
      <c r="E1043" s="2"/>
      <c r="M1043" s="103"/>
      <c r="N1043" s="103"/>
    </row>
    <row r="1044" ht="14.25" customHeight="1">
      <c r="D1044" s="2"/>
      <c r="E1044" s="2"/>
      <c r="M1044" s="103"/>
      <c r="N1044" s="103"/>
    </row>
    <row r="1045" ht="14.25" customHeight="1">
      <c r="D1045" s="2"/>
      <c r="E1045" s="2"/>
      <c r="M1045" s="103"/>
      <c r="N1045" s="103"/>
    </row>
    <row r="1046" ht="14.25" customHeight="1">
      <c r="D1046" s="2"/>
      <c r="E1046" s="2"/>
      <c r="M1046" s="103"/>
      <c r="N1046" s="103"/>
    </row>
    <row r="1047" ht="14.25" customHeight="1">
      <c r="D1047" s="2"/>
      <c r="E1047" s="2"/>
      <c r="M1047" s="103"/>
      <c r="N1047" s="103"/>
    </row>
    <row r="1048" ht="14.25" customHeight="1">
      <c r="D1048" s="2"/>
      <c r="E1048" s="2"/>
      <c r="M1048" s="103"/>
      <c r="N1048" s="103"/>
    </row>
    <row r="1049" ht="14.25" customHeight="1">
      <c r="D1049" s="2"/>
      <c r="E1049" s="2"/>
      <c r="M1049" s="103"/>
      <c r="N1049" s="103"/>
    </row>
    <row r="1050" ht="14.25" customHeight="1">
      <c r="D1050" s="2"/>
      <c r="E1050" s="2"/>
      <c r="M1050" s="103"/>
      <c r="N1050" s="103"/>
    </row>
    <row r="1051" ht="14.25" customHeight="1">
      <c r="D1051" s="2"/>
      <c r="E1051" s="2"/>
      <c r="M1051" s="103"/>
      <c r="N1051" s="103"/>
    </row>
    <row r="1052" ht="14.25" customHeight="1">
      <c r="D1052" s="2"/>
      <c r="E1052" s="2"/>
      <c r="M1052" s="103"/>
      <c r="N1052" s="103"/>
    </row>
    <row r="1053" ht="14.25" customHeight="1">
      <c r="D1053" s="2"/>
      <c r="E1053" s="2"/>
      <c r="M1053" s="103"/>
      <c r="N1053" s="103"/>
    </row>
    <row r="1054" ht="14.25" customHeight="1">
      <c r="D1054" s="2"/>
      <c r="E1054" s="2"/>
      <c r="M1054" s="103"/>
      <c r="N1054" s="103"/>
    </row>
    <row r="1055" ht="14.25" customHeight="1">
      <c r="D1055" s="2"/>
      <c r="E1055" s="2"/>
      <c r="M1055" s="103"/>
      <c r="N1055" s="103"/>
    </row>
    <row r="1056" ht="14.25" customHeight="1">
      <c r="D1056" s="2"/>
      <c r="E1056" s="2"/>
      <c r="M1056" s="103"/>
      <c r="N1056" s="103"/>
    </row>
    <row r="1057" ht="14.25" customHeight="1">
      <c r="D1057" s="2"/>
      <c r="E1057" s="2"/>
      <c r="M1057" s="103"/>
      <c r="N1057" s="103"/>
    </row>
    <row r="1058" ht="14.25" customHeight="1">
      <c r="D1058" s="2"/>
      <c r="E1058" s="2"/>
      <c r="M1058" s="103"/>
      <c r="N1058" s="103"/>
    </row>
    <row r="1059" ht="14.25" customHeight="1">
      <c r="D1059" s="2"/>
      <c r="E1059" s="2"/>
      <c r="M1059" s="103"/>
      <c r="N1059" s="103"/>
    </row>
    <row r="1060" ht="14.25" customHeight="1">
      <c r="D1060" s="2"/>
      <c r="E1060" s="2"/>
      <c r="M1060" s="103"/>
      <c r="N1060" s="103"/>
    </row>
    <row r="1061" ht="14.25" customHeight="1">
      <c r="D1061" s="2"/>
      <c r="E1061" s="2"/>
      <c r="M1061" s="103"/>
      <c r="N1061" s="103"/>
    </row>
    <row r="1062" ht="14.25" customHeight="1">
      <c r="D1062" s="2"/>
      <c r="E1062" s="2"/>
      <c r="M1062" s="103"/>
      <c r="N1062" s="103"/>
    </row>
    <row r="1063" ht="14.25" customHeight="1">
      <c r="D1063" s="2"/>
      <c r="E1063" s="2"/>
      <c r="M1063" s="103"/>
      <c r="N1063" s="103"/>
    </row>
    <row r="1064" ht="14.25" customHeight="1">
      <c r="D1064" s="2"/>
      <c r="E1064" s="2"/>
      <c r="M1064" s="103"/>
      <c r="N1064" s="103"/>
    </row>
    <row r="1065" ht="14.25" customHeight="1">
      <c r="D1065" s="2"/>
      <c r="E1065" s="2"/>
      <c r="M1065" s="103"/>
      <c r="N1065" s="103"/>
    </row>
    <row r="1066" ht="14.25" customHeight="1">
      <c r="D1066" s="2"/>
      <c r="E1066" s="2"/>
      <c r="M1066" s="103"/>
      <c r="N1066" s="103"/>
    </row>
    <row r="1067" ht="14.25" customHeight="1">
      <c r="D1067" s="2"/>
      <c r="E1067" s="2"/>
      <c r="M1067" s="103"/>
      <c r="N1067" s="103"/>
    </row>
    <row r="1068" ht="14.25" customHeight="1">
      <c r="D1068" s="2"/>
      <c r="E1068" s="2"/>
      <c r="M1068" s="103"/>
      <c r="N1068" s="103"/>
    </row>
    <row r="1069" ht="14.25" customHeight="1">
      <c r="D1069" s="2"/>
      <c r="E1069" s="2"/>
      <c r="M1069" s="103"/>
      <c r="N1069" s="103"/>
    </row>
    <row r="1070" ht="14.25" customHeight="1">
      <c r="D1070" s="2"/>
      <c r="E1070" s="2"/>
      <c r="M1070" s="103"/>
      <c r="N1070" s="103"/>
    </row>
    <row r="1071" ht="14.25" customHeight="1">
      <c r="D1071" s="2"/>
      <c r="E1071" s="2"/>
      <c r="M1071" s="103"/>
      <c r="N1071" s="103"/>
    </row>
    <row r="1072" ht="14.25" customHeight="1">
      <c r="D1072" s="2"/>
      <c r="E1072" s="2"/>
      <c r="M1072" s="103"/>
      <c r="N1072" s="103"/>
    </row>
    <row r="1073" ht="14.25" customHeight="1">
      <c r="D1073" s="2"/>
      <c r="E1073" s="2"/>
      <c r="M1073" s="103"/>
      <c r="N1073" s="103"/>
    </row>
    <row r="1074" ht="14.25" customHeight="1">
      <c r="D1074" s="2"/>
      <c r="E1074" s="2"/>
      <c r="M1074" s="103"/>
      <c r="N1074" s="103"/>
    </row>
    <row r="1075" ht="14.25" customHeight="1">
      <c r="D1075" s="2"/>
      <c r="E1075" s="2"/>
      <c r="M1075" s="103"/>
      <c r="N1075" s="103"/>
    </row>
    <row r="1076" ht="14.25" customHeight="1">
      <c r="D1076" s="2"/>
      <c r="E1076" s="2"/>
      <c r="M1076" s="103"/>
      <c r="N1076" s="103"/>
    </row>
    <row r="1077" ht="14.25" customHeight="1">
      <c r="D1077" s="2"/>
      <c r="E1077" s="2"/>
      <c r="M1077" s="103"/>
      <c r="N1077" s="103"/>
    </row>
    <row r="1078" ht="14.25" customHeight="1">
      <c r="D1078" s="2"/>
      <c r="E1078" s="2"/>
      <c r="M1078" s="103"/>
      <c r="N1078" s="103"/>
    </row>
    <row r="1079" ht="14.25" customHeight="1">
      <c r="D1079" s="2"/>
      <c r="E1079" s="2"/>
      <c r="M1079" s="103"/>
      <c r="N1079" s="103"/>
    </row>
    <row r="1080" ht="14.25" customHeight="1">
      <c r="D1080" s="2"/>
      <c r="E1080" s="2"/>
      <c r="M1080" s="103"/>
      <c r="N1080" s="103"/>
    </row>
    <row r="1081" ht="14.25" customHeight="1">
      <c r="D1081" s="2"/>
      <c r="E1081" s="2"/>
      <c r="M1081" s="103"/>
      <c r="N1081" s="103"/>
    </row>
    <row r="1082" ht="14.25" customHeight="1">
      <c r="D1082" s="2"/>
      <c r="E1082" s="2"/>
      <c r="M1082" s="103"/>
      <c r="N1082" s="103"/>
    </row>
    <row r="1083" ht="14.25" customHeight="1">
      <c r="D1083" s="2"/>
      <c r="E1083" s="2"/>
      <c r="M1083" s="103"/>
      <c r="N1083" s="103"/>
    </row>
    <row r="1084" ht="14.25" customHeight="1">
      <c r="D1084" s="2"/>
      <c r="E1084" s="2"/>
      <c r="M1084" s="103"/>
      <c r="N1084" s="103"/>
    </row>
    <row r="1085" ht="14.25" customHeight="1">
      <c r="D1085" s="2"/>
      <c r="E1085" s="2"/>
      <c r="M1085" s="103"/>
      <c r="N1085" s="103"/>
    </row>
    <row r="1086" ht="14.25" customHeight="1">
      <c r="D1086" s="2"/>
      <c r="E1086" s="2"/>
      <c r="M1086" s="103"/>
      <c r="N1086" s="103"/>
    </row>
    <row r="1087" ht="14.25" customHeight="1">
      <c r="D1087" s="2"/>
      <c r="E1087" s="2"/>
      <c r="M1087" s="103"/>
      <c r="N1087" s="103"/>
    </row>
    <row r="1088" ht="14.25" customHeight="1">
      <c r="D1088" s="2"/>
      <c r="E1088" s="2"/>
      <c r="M1088" s="103"/>
      <c r="N1088" s="103"/>
    </row>
    <row r="1089" ht="14.25" customHeight="1">
      <c r="D1089" s="2"/>
      <c r="E1089" s="2"/>
      <c r="M1089" s="103"/>
      <c r="N1089" s="103"/>
    </row>
    <row r="1090" ht="14.25" customHeight="1">
      <c r="D1090" s="2"/>
      <c r="E1090" s="2"/>
      <c r="M1090" s="103"/>
      <c r="N1090" s="103"/>
    </row>
    <row r="1091" ht="14.25" customHeight="1">
      <c r="D1091" s="2"/>
      <c r="E1091" s="2"/>
      <c r="M1091" s="103"/>
      <c r="N1091" s="103"/>
    </row>
    <row r="1092" ht="14.25" customHeight="1">
      <c r="D1092" s="2"/>
      <c r="E1092" s="2"/>
      <c r="M1092" s="103"/>
      <c r="N1092" s="103"/>
    </row>
    <row r="1093" ht="14.25" customHeight="1">
      <c r="D1093" s="2"/>
      <c r="E1093" s="2"/>
      <c r="M1093" s="103"/>
      <c r="N1093" s="103"/>
    </row>
    <row r="1094" ht="14.25" customHeight="1">
      <c r="D1094" s="2"/>
      <c r="E1094" s="2"/>
      <c r="M1094" s="103"/>
      <c r="N1094" s="103"/>
    </row>
    <row r="1095" ht="14.25" customHeight="1">
      <c r="D1095" s="2"/>
      <c r="E1095" s="2"/>
      <c r="M1095" s="103"/>
      <c r="N1095" s="103"/>
    </row>
    <row r="1096" ht="14.25" customHeight="1">
      <c r="D1096" s="2"/>
      <c r="E1096" s="2"/>
      <c r="M1096" s="103"/>
      <c r="N1096" s="103"/>
    </row>
    <row r="1097" ht="14.25" customHeight="1">
      <c r="D1097" s="2"/>
      <c r="E1097" s="2"/>
      <c r="M1097" s="103"/>
      <c r="N1097" s="103"/>
    </row>
    <row r="1098" ht="14.25" customHeight="1">
      <c r="D1098" s="2"/>
      <c r="E1098" s="2"/>
      <c r="M1098" s="103"/>
      <c r="N1098" s="103"/>
    </row>
    <row r="1099" ht="14.25" customHeight="1">
      <c r="D1099" s="2"/>
      <c r="E1099" s="2"/>
      <c r="M1099" s="103"/>
      <c r="N1099" s="103"/>
    </row>
    <row r="1100" ht="14.25" customHeight="1">
      <c r="D1100" s="2"/>
      <c r="E1100" s="2"/>
      <c r="M1100" s="103"/>
      <c r="N1100" s="103"/>
    </row>
    <row r="1101" ht="14.25" customHeight="1">
      <c r="D1101" s="2"/>
      <c r="E1101" s="2"/>
      <c r="M1101" s="103"/>
      <c r="N1101" s="103"/>
    </row>
    <row r="1102" ht="14.25" customHeight="1">
      <c r="D1102" s="2"/>
      <c r="E1102" s="2"/>
      <c r="M1102" s="103"/>
      <c r="N1102" s="103"/>
    </row>
    <row r="1103" ht="14.25" customHeight="1">
      <c r="D1103" s="2"/>
      <c r="E1103" s="2"/>
      <c r="M1103" s="103"/>
      <c r="N1103" s="103"/>
    </row>
    <row r="1104" ht="14.25" customHeight="1">
      <c r="D1104" s="2"/>
      <c r="E1104" s="2"/>
      <c r="M1104" s="103"/>
      <c r="N1104" s="103"/>
    </row>
    <row r="1105" ht="14.25" customHeight="1">
      <c r="D1105" s="2"/>
      <c r="E1105" s="2"/>
      <c r="M1105" s="103"/>
      <c r="N1105" s="103"/>
    </row>
    <row r="1106" ht="14.25" customHeight="1">
      <c r="D1106" s="2"/>
      <c r="E1106" s="2"/>
      <c r="M1106" s="103"/>
      <c r="N1106" s="103"/>
    </row>
    <row r="1107" ht="14.25" customHeight="1">
      <c r="D1107" s="2"/>
      <c r="E1107" s="2"/>
      <c r="M1107" s="103"/>
      <c r="N1107" s="103"/>
    </row>
    <row r="1108" ht="14.25" customHeight="1">
      <c r="D1108" s="2"/>
      <c r="E1108" s="2"/>
      <c r="M1108" s="103"/>
      <c r="N1108" s="103"/>
    </row>
    <row r="1109" ht="14.25" customHeight="1">
      <c r="D1109" s="2"/>
      <c r="E1109" s="2"/>
      <c r="M1109" s="103"/>
      <c r="N1109" s="103"/>
    </row>
    <row r="1110" ht="14.25" customHeight="1">
      <c r="D1110" s="2"/>
      <c r="E1110" s="2"/>
      <c r="M1110" s="103"/>
      <c r="N1110" s="103"/>
    </row>
    <row r="1111" ht="14.25" customHeight="1">
      <c r="D1111" s="2"/>
      <c r="E1111" s="2"/>
      <c r="M1111" s="103"/>
      <c r="N1111" s="103"/>
    </row>
    <row r="1112" ht="14.25" customHeight="1">
      <c r="D1112" s="2"/>
      <c r="E1112" s="2"/>
      <c r="M1112" s="103"/>
      <c r="N1112" s="103"/>
    </row>
    <row r="1113" ht="14.25" customHeight="1">
      <c r="D1113" s="2"/>
      <c r="E1113" s="2"/>
      <c r="M1113" s="103"/>
      <c r="N1113" s="103"/>
    </row>
    <row r="1114" ht="14.25" customHeight="1">
      <c r="D1114" s="2"/>
      <c r="E1114" s="2"/>
      <c r="M1114" s="103"/>
      <c r="N1114" s="103"/>
    </row>
    <row r="1115" ht="14.25" customHeight="1">
      <c r="D1115" s="2"/>
      <c r="E1115" s="2"/>
      <c r="M1115" s="103"/>
      <c r="N1115" s="103"/>
    </row>
    <row r="1116" ht="14.25" customHeight="1">
      <c r="D1116" s="2"/>
      <c r="E1116" s="2"/>
      <c r="M1116" s="103"/>
      <c r="N1116" s="103"/>
    </row>
    <row r="1117" ht="14.25" customHeight="1">
      <c r="D1117" s="2"/>
      <c r="E1117" s="2"/>
      <c r="M1117" s="103"/>
      <c r="N1117" s="103"/>
    </row>
    <row r="1118" ht="14.25" customHeight="1">
      <c r="D1118" s="2"/>
      <c r="E1118" s="2"/>
      <c r="M1118" s="103"/>
      <c r="N1118" s="103"/>
    </row>
    <row r="1119" ht="14.25" customHeight="1">
      <c r="D1119" s="2"/>
      <c r="E1119" s="2"/>
      <c r="M1119" s="103"/>
      <c r="N1119" s="103"/>
    </row>
    <row r="1120" ht="14.25" customHeight="1">
      <c r="D1120" s="2"/>
      <c r="E1120" s="2"/>
      <c r="M1120" s="103"/>
      <c r="N1120" s="103"/>
    </row>
    <row r="1121" ht="14.25" customHeight="1">
      <c r="D1121" s="2"/>
      <c r="E1121" s="2"/>
      <c r="M1121" s="103"/>
      <c r="N1121" s="103"/>
    </row>
    <row r="1122" ht="14.25" customHeight="1">
      <c r="D1122" s="2"/>
      <c r="E1122" s="2"/>
      <c r="M1122" s="103"/>
      <c r="N1122" s="103"/>
    </row>
    <row r="1123" ht="14.25" customHeight="1">
      <c r="D1123" s="2"/>
      <c r="E1123" s="2"/>
      <c r="M1123" s="103"/>
      <c r="N1123" s="103"/>
    </row>
    <row r="1124" ht="14.25" customHeight="1">
      <c r="D1124" s="2"/>
      <c r="E1124" s="2"/>
      <c r="M1124" s="103"/>
      <c r="N1124" s="103"/>
    </row>
    <row r="1125" ht="14.25" customHeight="1">
      <c r="D1125" s="2"/>
      <c r="E1125" s="2"/>
      <c r="M1125" s="103"/>
      <c r="N1125" s="103"/>
    </row>
    <row r="1126" ht="14.25" customHeight="1">
      <c r="D1126" s="2"/>
      <c r="E1126" s="2"/>
      <c r="M1126" s="103"/>
      <c r="N1126" s="103"/>
    </row>
    <row r="1127" ht="14.25" customHeight="1">
      <c r="D1127" s="2"/>
      <c r="E1127" s="2"/>
      <c r="M1127" s="103"/>
      <c r="N1127" s="103"/>
    </row>
    <row r="1128" ht="14.25" customHeight="1">
      <c r="D1128" s="2"/>
      <c r="E1128" s="2"/>
      <c r="M1128" s="103"/>
      <c r="N1128" s="103"/>
    </row>
    <row r="1129" ht="14.25" customHeight="1">
      <c r="D1129" s="2"/>
      <c r="E1129" s="2"/>
      <c r="M1129" s="103"/>
      <c r="N1129" s="103"/>
    </row>
    <row r="1130" ht="14.25" customHeight="1">
      <c r="D1130" s="2"/>
      <c r="E1130" s="2"/>
      <c r="M1130" s="103"/>
      <c r="N1130" s="103"/>
    </row>
    <row r="1131" ht="14.25" customHeight="1">
      <c r="D1131" s="2"/>
      <c r="E1131" s="2"/>
      <c r="M1131" s="103"/>
      <c r="N1131" s="103"/>
    </row>
    <row r="1132" ht="14.25" customHeight="1">
      <c r="D1132" s="2"/>
      <c r="E1132" s="2"/>
      <c r="M1132" s="103"/>
      <c r="N1132" s="103"/>
    </row>
    <row r="1133" ht="14.25" customHeight="1">
      <c r="D1133" s="2"/>
      <c r="E1133" s="2"/>
      <c r="M1133" s="103"/>
      <c r="N1133" s="103"/>
    </row>
    <row r="1134" ht="14.25" customHeight="1">
      <c r="D1134" s="2"/>
      <c r="E1134" s="2"/>
      <c r="M1134" s="103"/>
      <c r="N1134" s="103"/>
    </row>
    <row r="1135" ht="14.25" customHeight="1">
      <c r="D1135" s="2"/>
      <c r="E1135" s="2"/>
      <c r="M1135" s="103"/>
      <c r="N1135" s="103"/>
    </row>
    <row r="1136" ht="14.25" customHeight="1">
      <c r="D1136" s="2"/>
      <c r="E1136" s="2"/>
      <c r="M1136" s="103"/>
      <c r="N1136" s="103"/>
    </row>
    <row r="1137" ht="14.25" customHeight="1">
      <c r="D1137" s="2"/>
      <c r="E1137" s="2"/>
      <c r="M1137" s="103"/>
      <c r="N1137" s="103"/>
    </row>
    <row r="1138" ht="14.25" customHeight="1">
      <c r="D1138" s="2"/>
      <c r="E1138" s="2"/>
      <c r="M1138" s="103"/>
      <c r="N1138" s="103"/>
    </row>
    <row r="1139" ht="14.25" customHeight="1">
      <c r="D1139" s="2"/>
      <c r="E1139" s="2"/>
      <c r="M1139" s="103"/>
      <c r="N1139" s="103"/>
    </row>
    <row r="1140" ht="14.25" customHeight="1">
      <c r="D1140" s="2"/>
      <c r="E1140" s="2"/>
      <c r="M1140" s="103"/>
      <c r="N1140" s="103"/>
    </row>
    <row r="1141" ht="14.25" customHeight="1">
      <c r="D1141" s="2"/>
      <c r="E1141" s="2"/>
      <c r="M1141" s="103"/>
      <c r="N1141" s="103"/>
    </row>
    <row r="1142" ht="14.25" customHeight="1">
      <c r="D1142" s="2"/>
      <c r="E1142" s="2"/>
      <c r="M1142" s="103"/>
      <c r="N1142" s="103"/>
    </row>
    <row r="1143" ht="14.25" customHeight="1">
      <c r="D1143" s="2"/>
      <c r="E1143" s="2"/>
      <c r="M1143" s="103"/>
      <c r="N1143" s="103"/>
    </row>
    <row r="1144" ht="14.25" customHeight="1">
      <c r="D1144" s="2"/>
      <c r="E1144" s="2"/>
      <c r="M1144" s="103"/>
      <c r="N1144" s="103"/>
    </row>
    <row r="1145" ht="14.25" customHeight="1">
      <c r="D1145" s="2"/>
      <c r="E1145" s="2"/>
      <c r="M1145" s="103"/>
      <c r="N1145" s="103"/>
    </row>
    <row r="1146" ht="14.25" customHeight="1">
      <c r="D1146" s="2"/>
      <c r="E1146" s="2"/>
      <c r="M1146" s="103"/>
      <c r="N1146" s="103"/>
    </row>
    <row r="1147" ht="14.25" customHeight="1">
      <c r="D1147" s="2"/>
      <c r="E1147" s="2"/>
      <c r="M1147" s="103"/>
      <c r="N1147" s="103"/>
    </row>
    <row r="1148" ht="14.25" customHeight="1">
      <c r="D1148" s="2"/>
      <c r="E1148" s="2"/>
      <c r="M1148" s="103"/>
      <c r="N1148" s="103"/>
    </row>
    <row r="1149" ht="14.25" customHeight="1">
      <c r="D1149" s="2"/>
      <c r="E1149" s="2"/>
      <c r="M1149" s="103"/>
      <c r="N1149" s="103"/>
    </row>
    <row r="1150" ht="14.25" customHeight="1">
      <c r="D1150" s="2"/>
      <c r="E1150" s="2"/>
      <c r="M1150" s="103"/>
      <c r="N1150" s="103"/>
    </row>
    <row r="1151" ht="14.25" customHeight="1">
      <c r="D1151" s="2"/>
      <c r="E1151" s="2"/>
      <c r="M1151" s="103"/>
      <c r="N1151" s="103"/>
    </row>
    <row r="1152" ht="14.25" customHeight="1">
      <c r="D1152" s="2"/>
      <c r="E1152" s="2"/>
      <c r="M1152" s="103"/>
      <c r="N1152" s="103"/>
    </row>
    <row r="1153" ht="14.25" customHeight="1">
      <c r="D1153" s="2"/>
      <c r="E1153" s="2"/>
      <c r="M1153" s="103"/>
      <c r="N1153" s="103"/>
    </row>
    <row r="1154" ht="14.25" customHeight="1">
      <c r="D1154" s="2"/>
      <c r="E1154" s="2"/>
      <c r="M1154" s="103"/>
      <c r="N1154" s="103"/>
    </row>
    <row r="1155" ht="14.25" customHeight="1">
      <c r="D1155" s="2"/>
      <c r="E1155" s="2"/>
      <c r="M1155" s="103"/>
      <c r="N1155" s="103"/>
    </row>
    <row r="1156" ht="14.25" customHeight="1">
      <c r="D1156" s="2"/>
      <c r="E1156" s="2"/>
      <c r="M1156" s="103"/>
      <c r="N1156" s="103"/>
    </row>
    <row r="1157" ht="14.25" customHeight="1">
      <c r="D1157" s="2"/>
      <c r="E1157" s="2"/>
      <c r="M1157" s="103"/>
      <c r="N1157" s="103"/>
    </row>
    <row r="1158" ht="14.25" customHeight="1">
      <c r="D1158" s="2"/>
      <c r="E1158" s="2"/>
      <c r="M1158" s="103"/>
      <c r="N1158" s="103"/>
    </row>
    <row r="1159" ht="14.25" customHeight="1">
      <c r="D1159" s="2"/>
      <c r="E1159" s="2"/>
      <c r="M1159" s="103"/>
      <c r="N1159" s="103"/>
    </row>
    <row r="1160" ht="14.25" customHeight="1">
      <c r="D1160" s="2"/>
      <c r="E1160" s="2"/>
      <c r="M1160" s="103"/>
      <c r="N1160" s="103"/>
    </row>
    <row r="1161" ht="14.25" customHeight="1">
      <c r="D1161" s="2"/>
      <c r="E1161" s="2"/>
      <c r="M1161" s="103"/>
      <c r="N1161" s="103"/>
    </row>
    <row r="1162" ht="14.25" customHeight="1">
      <c r="D1162" s="2"/>
      <c r="E1162" s="2"/>
      <c r="M1162" s="103"/>
      <c r="N1162" s="103"/>
    </row>
    <row r="1163" ht="14.25" customHeight="1">
      <c r="D1163" s="2"/>
      <c r="E1163" s="2"/>
      <c r="M1163" s="103"/>
      <c r="N1163" s="103"/>
    </row>
    <row r="1164" ht="14.25" customHeight="1">
      <c r="D1164" s="2"/>
      <c r="E1164" s="2"/>
      <c r="M1164" s="103"/>
      <c r="N1164" s="103"/>
    </row>
    <row r="1165" ht="14.25" customHeight="1">
      <c r="D1165" s="2"/>
      <c r="E1165" s="2"/>
      <c r="M1165" s="103"/>
      <c r="N1165" s="103"/>
    </row>
    <row r="1166" ht="14.25" customHeight="1">
      <c r="D1166" s="2"/>
      <c r="E1166" s="2"/>
      <c r="M1166" s="103"/>
      <c r="N1166" s="103"/>
    </row>
    <row r="1167" ht="14.25" customHeight="1">
      <c r="D1167" s="2"/>
      <c r="E1167" s="2"/>
      <c r="M1167" s="103"/>
      <c r="N1167" s="103"/>
    </row>
    <row r="1168" ht="14.25" customHeight="1">
      <c r="D1168" s="2"/>
      <c r="E1168" s="2"/>
      <c r="M1168" s="103"/>
      <c r="N1168" s="103"/>
    </row>
    <row r="1169" ht="14.25" customHeight="1">
      <c r="D1169" s="2"/>
      <c r="E1169" s="2"/>
      <c r="M1169" s="103"/>
      <c r="N1169" s="103"/>
    </row>
    <row r="1170" ht="14.25" customHeight="1">
      <c r="D1170" s="2"/>
      <c r="E1170" s="2"/>
      <c r="M1170" s="103"/>
      <c r="N1170" s="103"/>
    </row>
    <row r="1171" ht="14.25" customHeight="1">
      <c r="D1171" s="2"/>
      <c r="E1171" s="2"/>
      <c r="M1171" s="103"/>
      <c r="N1171" s="103"/>
    </row>
    <row r="1172" ht="14.25" customHeight="1">
      <c r="D1172" s="2"/>
      <c r="E1172" s="2"/>
      <c r="M1172" s="103"/>
      <c r="N1172" s="103"/>
    </row>
    <row r="1173" ht="14.25" customHeight="1">
      <c r="D1173" s="2"/>
      <c r="E1173" s="2"/>
      <c r="M1173" s="103"/>
      <c r="N1173" s="103"/>
    </row>
    <row r="1174" ht="14.25" customHeight="1">
      <c r="D1174" s="2"/>
      <c r="E1174" s="2"/>
      <c r="M1174" s="103"/>
      <c r="N1174" s="103"/>
    </row>
    <row r="1175" ht="14.25" customHeight="1">
      <c r="D1175" s="2"/>
      <c r="E1175" s="2"/>
      <c r="M1175" s="103"/>
      <c r="N1175" s="103"/>
    </row>
    <row r="1176" ht="14.25" customHeight="1">
      <c r="D1176" s="2"/>
      <c r="E1176" s="2"/>
      <c r="M1176" s="103"/>
      <c r="N1176" s="103"/>
    </row>
    <row r="1177" ht="14.25" customHeight="1">
      <c r="D1177" s="2"/>
      <c r="E1177" s="2"/>
      <c r="M1177" s="103"/>
      <c r="N1177" s="103"/>
    </row>
    <row r="1178" ht="14.25" customHeight="1">
      <c r="D1178" s="2"/>
      <c r="E1178" s="2"/>
      <c r="M1178" s="103"/>
      <c r="N1178" s="103"/>
    </row>
    <row r="1179" ht="14.25" customHeight="1">
      <c r="D1179" s="2"/>
      <c r="E1179" s="2"/>
      <c r="M1179" s="103"/>
      <c r="N1179" s="103"/>
    </row>
    <row r="1180" ht="14.25" customHeight="1">
      <c r="D1180" s="2"/>
      <c r="E1180" s="2"/>
      <c r="M1180" s="103"/>
      <c r="N1180" s="103"/>
    </row>
    <row r="1181" ht="14.25" customHeight="1">
      <c r="D1181" s="2"/>
      <c r="E1181" s="2"/>
      <c r="M1181" s="103"/>
      <c r="N1181" s="103"/>
    </row>
    <row r="1182" ht="14.25" customHeight="1">
      <c r="D1182" s="2"/>
      <c r="E1182" s="2"/>
      <c r="M1182" s="103"/>
      <c r="N1182" s="103"/>
    </row>
    <row r="1183" ht="14.25" customHeight="1">
      <c r="D1183" s="2"/>
      <c r="E1183" s="2"/>
      <c r="M1183" s="103"/>
      <c r="N1183" s="103"/>
    </row>
    <row r="1184" ht="14.25" customHeight="1">
      <c r="D1184" s="2"/>
      <c r="E1184" s="2"/>
      <c r="M1184" s="103"/>
      <c r="N1184" s="103"/>
    </row>
    <row r="1185" ht="14.25" customHeight="1">
      <c r="D1185" s="2"/>
      <c r="E1185" s="2"/>
      <c r="M1185" s="103"/>
      <c r="N1185" s="103"/>
    </row>
    <row r="1186" ht="14.25" customHeight="1">
      <c r="D1186" s="2"/>
      <c r="E1186" s="2"/>
      <c r="M1186" s="103"/>
      <c r="N1186" s="103"/>
    </row>
    <row r="1187" ht="14.25" customHeight="1">
      <c r="D1187" s="2"/>
      <c r="E1187" s="2"/>
      <c r="M1187" s="103"/>
      <c r="N1187" s="103"/>
    </row>
    <row r="1188" ht="14.25" customHeight="1">
      <c r="D1188" s="2"/>
      <c r="E1188" s="2"/>
      <c r="M1188" s="103"/>
      <c r="N1188" s="103"/>
    </row>
    <row r="1189" ht="14.25" customHeight="1">
      <c r="D1189" s="2"/>
      <c r="E1189" s="2"/>
      <c r="M1189" s="103"/>
      <c r="N1189" s="103"/>
    </row>
    <row r="1190" ht="14.25" customHeight="1">
      <c r="D1190" s="2"/>
      <c r="E1190" s="2"/>
      <c r="M1190" s="103"/>
      <c r="N1190" s="103"/>
    </row>
    <row r="1191" ht="14.25" customHeight="1">
      <c r="D1191" s="2"/>
      <c r="E1191" s="2"/>
      <c r="M1191" s="103"/>
      <c r="N1191" s="103"/>
    </row>
    <row r="1192" ht="14.25" customHeight="1">
      <c r="D1192" s="2"/>
      <c r="E1192" s="2"/>
      <c r="M1192" s="103"/>
      <c r="N1192" s="103"/>
    </row>
    <row r="1193" ht="14.25" customHeight="1">
      <c r="D1193" s="2"/>
      <c r="E1193" s="2"/>
      <c r="M1193" s="103"/>
      <c r="N1193" s="103"/>
    </row>
    <row r="1194" ht="14.25" customHeight="1">
      <c r="D1194" s="2"/>
      <c r="E1194" s="2"/>
      <c r="M1194" s="103"/>
      <c r="N1194" s="103"/>
    </row>
    <row r="1195" ht="14.25" customHeight="1">
      <c r="D1195" s="2"/>
      <c r="E1195" s="2"/>
      <c r="M1195" s="103"/>
      <c r="N1195" s="103"/>
    </row>
    <row r="1196" ht="14.25" customHeight="1">
      <c r="D1196" s="2"/>
      <c r="E1196" s="2"/>
      <c r="M1196" s="103"/>
      <c r="N1196" s="103"/>
    </row>
    <row r="1197" ht="14.25" customHeight="1">
      <c r="D1197" s="2"/>
      <c r="E1197" s="2"/>
      <c r="M1197" s="103"/>
      <c r="N1197" s="103"/>
    </row>
    <row r="1198" ht="14.25" customHeight="1">
      <c r="D1198" s="2"/>
      <c r="E1198" s="2"/>
      <c r="M1198" s="103"/>
      <c r="N1198" s="103"/>
    </row>
    <row r="1199" ht="14.25" customHeight="1">
      <c r="D1199" s="2"/>
      <c r="E1199" s="2"/>
      <c r="M1199" s="103"/>
      <c r="N1199" s="103"/>
    </row>
    <row r="1200" ht="14.25" customHeight="1">
      <c r="D1200" s="2"/>
      <c r="E1200" s="2"/>
      <c r="M1200" s="103"/>
      <c r="N1200" s="103"/>
    </row>
    <row r="1201" ht="14.25" customHeight="1">
      <c r="D1201" s="2"/>
      <c r="E1201" s="2"/>
      <c r="M1201" s="103"/>
      <c r="N1201" s="103"/>
    </row>
    <row r="1202" ht="14.25" customHeight="1">
      <c r="D1202" s="2"/>
      <c r="E1202" s="2"/>
      <c r="M1202" s="103"/>
      <c r="N1202" s="103"/>
    </row>
    <row r="1203" ht="14.25" customHeight="1">
      <c r="D1203" s="2"/>
      <c r="E1203" s="2"/>
      <c r="M1203" s="103"/>
      <c r="N1203" s="103"/>
    </row>
    <row r="1204" ht="14.25" customHeight="1">
      <c r="D1204" s="2"/>
      <c r="E1204" s="2"/>
      <c r="M1204" s="103"/>
      <c r="N1204" s="103"/>
    </row>
    <row r="1205" ht="14.25" customHeight="1">
      <c r="D1205" s="2"/>
      <c r="E1205" s="2"/>
      <c r="M1205" s="103"/>
      <c r="N1205" s="103"/>
    </row>
    <row r="1206" ht="14.25" customHeight="1">
      <c r="D1206" s="2"/>
      <c r="E1206" s="2"/>
      <c r="M1206" s="103"/>
      <c r="N1206" s="103"/>
    </row>
    <row r="1207" ht="14.25" customHeight="1">
      <c r="D1207" s="2"/>
      <c r="E1207" s="2"/>
      <c r="M1207" s="103"/>
      <c r="N1207" s="103"/>
    </row>
    <row r="1208" ht="14.25" customHeight="1">
      <c r="D1208" s="2"/>
      <c r="E1208" s="2"/>
      <c r="M1208" s="103"/>
      <c r="N1208" s="103"/>
    </row>
    <row r="1209" ht="14.25" customHeight="1">
      <c r="D1209" s="2"/>
      <c r="E1209" s="2"/>
      <c r="M1209" s="103"/>
      <c r="N1209" s="103"/>
    </row>
    <row r="1210" ht="14.25" customHeight="1">
      <c r="D1210" s="2"/>
      <c r="E1210" s="2"/>
      <c r="M1210" s="103"/>
      <c r="N1210" s="103"/>
    </row>
    <row r="1211" ht="14.25" customHeight="1">
      <c r="D1211" s="2"/>
      <c r="E1211" s="2"/>
      <c r="M1211" s="103"/>
      <c r="N1211" s="103"/>
    </row>
    <row r="1212" ht="14.25" customHeight="1">
      <c r="D1212" s="2"/>
      <c r="E1212" s="2"/>
      <c r="M1212" s="103"/>
      <c r="N1212" s="103"/>
    </row>
    <row r="1213" ht="14.25" customHeight="1">
      <c r="D1213" s="2"/>
      <c r="E1213" s="2"/>
      <c r="M1213" s="103"/>
      <c r="N1213" s="103"/>
    </row>
    <row r="1214" ht="14.25" customHeight="1">
      <c r="D1214" s="2"/>
      <c r="E1214" s="2"/>
      <c r="M1214" s="103"/>
      <c r="N1214" s="103"/>
    </row>
    <row r="1215" ht="14.25" customHeight="1">
      <c r="D1215" s="2"/>
      <c r="E1215" s="2"/>
      <c r="M1215" s="103"/>
      <c r="N1215" s="103"/>
    </row>
    <row r="1216" ht="14.25" customHeight="1">
      <c r="D1216" s="2"/>
      <c r="E1216" s="2"/>
      <c r="M1216" s="103"/>
      <c r="N1216" s="103"/>
    </row>
    <row r="1217" ht="14.25" customHeight="1">
      <c r="D1217" s="2"/>
      <c r="E1217" s="2"/>
      <c r="M1217" s="103"/>
      <c r="N1217" s="103"/>
    </row>
    <row r="1218" ht="14.25" customHeight="1">
      <c r="D1218" s="2"/>
      <c r="E1218" s="2"/>
      <c r="M1218" s="103"/>
      <c r="N1218" s="103"/>
    </row>
    <row r="1219" ht="14.25" customHeight="1">
      <c r="D1219" s="2"/>
      <c r="E1219" s="2"/>
      <c r="M1219" s="103"/>
      <c r="N1219" s="103"/>
    </row>
    <row r="1220" ht="14.25" customHeight="1">
      <c r="D1220" s="2"/>
      <c r="E1220" s="2"/>
      <c r="M1220" s="103"/>
      <c r="N1220" s="103"/>
    </row>
    <row r="1221" ht="14.25" customHeight="1">
      <c r="D1221" s="2"/>
      <c r="E1221" s="2"/>
      <c r="M1221" s="103"/>
      <c r="N1221" s="103"/>
    </row>
    <row r="1222" ht="14.25" customHeight="1">
      <c r="D1222" s="2"/>
      <c r="E1222" s="2"/>
      <c r="M1222" s="103"/>
      <c r="N1222" s="103"/>
    </row>
    <row r="1223" ht="14.25" customHeight="1">
      <c r="D1223" s="2"/>
      <c r="E1223" s="2"/>
      <c r="M1223" s="103"/>
      <c r="N1223" s="103"/>
    </row>
    <row r="1224" ht="14.25" customHeight="1">
      <c r="D1224" s="2"/>
      <c r="E1224" s="2"/>
      <c r="M1224" s="103"/>
      <c r="N1224" s="103"/>
    </row>
    <row r="1225" ht="14.25" customHeight="1">
      <c r="D1225" s="2"/>
      <c r="E1225" s="2"/>
      <c r="M1225" s="103"/>
      <c r="N1225" s="103"/>
    </row>
    <row r="1226" ht="14.25" customHeight="1">
      <c r="D1226" s="2"/>
      <c r="E1226" s="2"/>
      <c r="M1226" s="103"/>
      <c r="N1226" s="103"/>
    </row>
    <row r="1227" ht="14.25" customHeight="1">
      <c r="D1227" s="2"/>
      <c r="E1227" s="2"/>
      <c r="M1227" s="103"/>
      <c r="N1227" s="103"/>
    </row>
    <row r="1228" ht="14.25" customHeight="1">
      <c r="D1228" s="2"/>
      <c r="E1228" s="2"/>
      <c r="M1228" s="103"/>
      <c r="N1228" s="103"/>
    </row>
    <row r="1229" ht="14.25" customHeight="1">
      <c r="D1229" s="2"/>
      <c r="E1229" s="2"/>
      <c r="M1229" s="103"/>
      <c r="N1229" s="103"/>
    </row>
    <row r="1230" ht="14.25" customHeight="1">
      <c r="D1230" s="2"/>
      <c r="E1230" s="2"/>
      <c r="M1230" s="103"/>
      <c r="N1230" s="103"/>
    </row>
    <row r="1231" ht="14.25" customHeight="1">
      <c r="D1231" s="2"/>
      <c r="E1231" s="2"/>
      <c r="M1231" s="103"/>
      <c r="N1231" s="103"/>
    </row>
    <row r="1232" ht="14.25" customHeight="1">
      <c r="D1232" s="2"/>
      <c r="E1232" s="2"/>
      <c r="M1232" s="103"/>
      <c r="N1232" s="103"/>
    </row>
    <row r="1233" ht="14.25" customHeight="1">
      <c r="D1233" s="2"/>
      <c r="E1233" s="2"/>
      <c r="M1233" s="103"/>
      <c r="N1233" s="103"/>
    </row>
    <row r="1234" ht="14.25" customHeight="1">
      <c r="D1234" s="2"/>
      <c r="E1234" s="2"/>
      <c r="M1234" s="103"/>
      <c r="N1234" s="103"/>
    </row>
    <row r="1235" ht="14.25" customHeight="1">
      <c r="D1235" s="2"/>
      <c r="E1235" s="2"/>
      <c r="M1235" s="103"/>
      <c r="N1235" s="103"/>
    </row>
    <row r="1236" ht="14.25" customHeight="1">
      <c r="D1236" s="2"/>
      <c r="E1236" s="2"/>
      <c r="M1236" s="103"/>
      <c r="N1236" s="103"/>
    </row>
    <row r="1237" ht="14.25" customHeight="1">
      <c r="D1237" s="2"/>
      <c r="E1237" s="2"/>
      <c r="M1237" s="103"/>
      <c r="N1237" s="103"/>
    </row>
    <row r="1238" ht="14.25" customHeight="1">
      <c r="D1238" s="2"/>
      <c r="E1238" s="2"/>
      <c r="M1238" s="103"/>
      <c r="N1238" s="103"/>
    </row>
    <row r="1239" ht="14.25" customHeight="1">
      <c r="D1239" s="2"/>
      <c r="E1239" s="2"/>
      <c r="M1239" s="103"/>
      <c r="N1239" s="103"/>
    </row>
    <row r="1240" ht="14.25" customHeight="1">
      <c r="D1240" s="2"/>
      <c r="E1240" s="2"/>
      <c r="M1240" s="103"/>
      <c r="N1240" s="103"/>
    </row>
    <row r="1241" ht="14.25" customHeight="1">
      <c r="D1241" s="2"/>
      <c r="E1241" s="2"/>
      <c r="M1241" s="103"/>
      <c r="N1241" s="103"/>
    </row>
    <row r="1242" ht="14.25" customHeight="1">
      <c r="D1242" s="2"/>
      <c r="E1242" s="2"/>
      <c r="M1242" s="103"/>
      <c r="N1242" s="103"/>
    </row>
    <row r="1243" ht="14.25" customHeight="1">
      <c r="D1243" s="2"/>
      <c r="E1243" s="2"/>
      <c r="M1243" s="103"/>
      <c r="N1243" s="103"/>
    </row>
    <row r="1244" ht="14.25" customHeight="1">
      <c r="D1244" s="2"/>
      <c r="E1244" s="2"/>
      <c r="M1244" s="103"/>
      <c r="N1244" s="103"/>
    </row>
    <row r="1245" ht="14.25" customHeight="1">
      <c r="D1245" s="2"/>
      <c r="E1245" s="2"/>
      <c r="M1245" s="103"/>
      <c r="N1245" s="103"/>
    </row>
    <row r="1246" ht="14.25" customHeight="1">
      <c r="D1246" s="2"/>
      <c r="E1246" s="2"/>
      <c r="M1246" s="103"/>
      <c r="N1246" s="103"/>
    </row>
    <row r="1247" ht="14.25" customHeight="1">
      <c r="D1247" s="2"/>
      <c r="E1247" s="2"/>
      <c r="M1247" s="103"/>
      <c r="N1247" s="103"/>
    </row>
    <row r="1248" ht="14.25" customHeight="1">
      <c r="D1248" s="2"/>
      <c r="E1248" s="2"/>
      <c r="M1248" s="103"/>
      <c r="N1248" s="103"/>
    </row>
    <row r="1249" ht="14.25" customHeight="1">
      <c r="D1249" s="2"/>
      <c r="E1249" s="2"/>
      <c r="M1249" s="103"/>
      <c r="N1249" s="103"/>
    </row>
    <row r="1250" ht="14.25" customHeight="1">
      <c r="D1250" s="2"/>
      <c r="E1250" s="2"/>
      <c r="M1250" s="103"/>
      <c r="N1250" s="103"/>
    </row>
    <row r="1251" ht="14.25" customHeight="1">
      <c r="D1251" s="2"/>
      <c r="E1251" s="2"/>
      <c r="M1251" s="103"/>
      <c r="N1251" s="103"/>
    </row>
    <row r="1252" ht="14.25" customHeight="1">
      <c r="D1252" s="2"/>
      <c r="E1252" s="2"/>
      <c r="M1252" s="103"/>
      <c r="N1252" s="103"/>
    </row>
    <row r="1253" ht="14.25" customHeight="1">
      <c r="D1253" s="2"/>
      <c r="E1253" s="2"/>
      <c r="M1253" s="103"/>
      <c r="N1253" s="103"/>
    </row>
    <row r="1254" ht="14.25" customHeight="1">
      <c r="D1254" s="2"/>
      <c r="E1254" s="2"/>
      <c r="M1254" s="103"/>
      <c r="N1254" s="103"/>
    </row>
    <row r="1255" ht="14.25" customHeight="1">
      <c r="D1255" s="2"/>
      <c r="E1255" s="2"/>
      <c r="M1255" s="103"/>
      <c r="N1255" s="103"/>
    </row>
    <row r="1256" ht="14.25" customHeight="1">
      <c r="D1256" s="2"/>
      <c r="E1256" s="2"/>
      <c r="M1256" s="103"/>
      <c r="N1256" s="103"/>
    </row>
    <row r="1257" ht="14.25" customHeight="1">
      <c r="D1257" s="2"/>
      <c r="E1257" s="2"/>
      <c r="M1257" s="103"/>
      <c r="N1257" s="103"/>
    </row>
    <row r="1258" ht="14.25" customHeight="1">
      <c r="D1258" s="2"/>
      <c r="E1258" s="2"/>
      <c r="M1258" s="103"/>
      <c r="N1258" s="103"/>
    </row>
    <row r="1259" ht="14.25" customHeight="1">
      <c r="D1259" s="2"/>
      <c r="E1259" s="2"/>
      <c r="M1259" s="103"/>
      <c r="N1259" s="103"/>
    </row>
    <row r="1260" ht="14.25" customHeight="1">
      <c r="D1260" s="2"/>
      <c r="E1260" s="2"/>
      <c r="M1260" s="103"/>
      <c r="N1260" s="103"/>
    </row>
    <row r="1261" ht="14.25" customHeight="1">
      <c r="D1261" s="2"/>
      <c r="E1261" s="2"/>
      <c r="M1261" s="103"/>
      <c r="N1261" s="103"/>
    </row>
    <row r="1262" ht="14.25" customHeight="1">
      <c r="D1262" s="2"/>
      <c r="E1262" s="2"/>
      <c r="M1262" s="103"/>
      <c r="N1262" s="103"/>
    </row>
    <row r="1263" ht="14.25" customHeight="1">
      <c r="D1263" s="2"/>
      <c r="E1263" s="2"/>
      <c r="M1263" s="103"/>
      <c r="N1263" s="103"/>
    </row>
    <row r="1264" ht="14.25" customHeight="1">
      <c r="D1264" s="2"/>
      <c r="E1264" s="2"/>
      <c r="M1264" s="103"/>
      <c r="N1264" s="103"/>
    </row>
    <row r="1265" ht="14.25" customHeight="1">
      <c r="D1265" s="2"/>
      <c r="E1265" s="2"/>
      <c r="M1265" s="103"/>
      <c r="N1265" s="103"/>
    </row>
    <row r="1266" ht="14.25" customHeight="1">
      <c r="D1266" s="2"/>
      <c r="E1266" s="2"/>
      <c r="M1266" s="103"/>
      <c r="N1266" s="103"/>
    </row>
    <row r="1267" ht="14.25" customHeight="1">
      <c r="D1267" s="2"/>
      <c r="E1267" s="2"/>
      <c r="M1267" s="103"/>
      <c r="N1267" s="103"/>
    </row>
    <row r="1268" ht="14.25" customHeight="1">
      <c r="D1268" s="2"/>
      <c r="E1268" s="2"/>
      <c r="M1268" s="103"/>
      <c r="N1268" s="103"/>
    </row>
    <row r="1269" ht="14.25" customHeight="1">
      <c r="D1269" s="2"/>
      <c r="E1269" s="2"/>
      <c r="M1269" s="103"/>
      <c r="N1269" s="103"/>
    </row>
    <row r="1270" ht="14.25" customHeight="1">
      <c r="D1270" s="2"/>
      <c r="E1270" s="2"/>
      <c r="M1270" s="103"/>
      <c r="N1270" s="103"/>
    </row>
    <row r="1271" ht="14.25" customHeight="1">
      <c r="D1271" s="2"/>
      <c r="E1271" s="2"/>
      <c r="M1271" s="103"/>
      <c r="N1271" s="103"/>
    </row>
    <row r="1272" ht="14.25" customHeight="1">
      <c r="D1272" s="2"/>
      <c r="E1272" s="2"/>
      <c r="M1272" s="103"/>
      <c r="N1272" s="103"/>
    </row>
    <row r="1273" ht="14.25" customHeight="1">
      <c r="D1273" s="2"/>
      <c r="E1273" s="2"/>
      <c r="M1273" s="103"/>
      <c r="N1273" s="103"/>
    </row>
    <row r="1274" ht="14.25" customHeight="1">
      <c r="D1274" s="2"/>
      <c r="E1274" s="2"/>
      <c r="M1274" s="103"/>
      <c r="N1274" s="103"/>
    </row>
    <row r="1275" ht="14.25" customHeight="1">
      <c r="D1275" s="2"/>
      <c r="E1275" s="2"/>
      <c r="M1275" s="103"/>
      <c r="N1275" s="103"/>
    </row>
    <row r="1276" ht="14.25" customHeight="1">
      <c r="D1276" s="2"/>
      <c r="E1276" s="2"/>
      <c r="M1276" s="103"/>
      <c r="N1276" s="103"/>
    </row>
    <row r="1277" ht="14.25" customHeight="1">
      <c r="D1277" s="2"/>
      <c r="E1277" s="2"/>
      <c r="M1277" s="103"/>
      <c r="N1277" s="103"/>
    </row>
    <row r="1278" ht="14.25" customHeight="1">
      <c r="D1278" s="2"/>
      <c r="E1278" s="2"/>
      <c r="M1278" s="103"/>
      <c r="N1278" s="103"/>
    </row>
    <row r="1279" ht="14.25" customHeight="1">
      <c r="D1279" s="2"/>
      <c r="E1279" s="2"/>
      <c r="M1279" s="103"/>
      <c r="N1279" s="103"/>
    </row>
    <row r="1280" ht="14.25" customHeight="1">
      <c r="D1280" s="2"/>
      <c r="E1280" s="2"/>
      <c r="M1280" s="103"/>
      <c r="N1280" s="103"/>
    </row>
    <row r="1281" ht="14.25" customHeight="1">
      <c r="D1281" s="2"/>
      <c r="E1281" s="2"/>
      <c r="M1281" s="103"/>
      <c r="N1281" s="103"/>
    </row>
    <row r="1282" ht="14.25" customHeight="1">
      <c r="D1282" s="2"/>
      <c r="E1282" s="2"/>
      <c r="M1282" s="103"/>
      <c r="N1282" s="103"/>
    </row>
    <row r="1283" ht="14.25" customHeight="1">
      <c r="D1283" s="2"/>
      <c r="E1283" s="2"/>
      <c r="M1283" s="103"/>
      <c r="N1283" s="103"/>
    </row>
    <row r="1284" ht="14.25" customHeight="1">
      <c r="D1284" s="2"/>
      <c r="E1284" s="2"/>
      <c r="M1284" s="103"/>
      <c r="N1284" s="103"/>
    </row>
    <row r="1285" ht="14.25" customHeight="1">
      <c r="D1285" s="2"/>
      <c r="E1285" s="2"/>
      <c r="M1285" s="103"/>
      <c r="N1285" s="103"/>
    </row>
    <row r="1286" ht="14.25" customHeight="1">
      <c r="D1286" s="2"/>
      <c r="E1286" s="2"/>
      <c r="M1286" s="103"/>
      <c r="N1286" s="103"/>
    </row>
    <row r="1287" ht="14.25" customHeight="1">
      <c r="D1287" s="2"/>
      <c r="E1287" s="2"/>
      <c r="M1287" s="103"/>
      <c r="N1287" s="103"/>
    </row>
    <row r="1288" ht="14.25" customHeight="1">
      <c r="D1288" s="2"/>
      <c r="E1288" s="2"/>
      <c r="M1288" s="103"/>
      <c r="N1288" s="103"/>
    </row>
    <row r="1289" ht="14.25" customHeight="1">
      <c r="D1289" s="2"/>
      <c r="E1289" s="2"/>
      <c r="M1289" s="103"/>
      <c r="N1289" s="103"/>
    </row>
    <row r="1290" ht="14.25" customHeight="1">
      <c r="D1290" s="2"/>
      <c r="E1290" s="2"/>
      <c r="M1290" s="103"/>
      <c r="N1290" s="103"/>
    </row>
    <row r="1291" ht="14.25" customHeight="1">
      <c r="D1291" s="2"/>
      <c r="E1291" s="2"/>
      <c r="M1291" s="103"/>
      <c r="N1291" s="103"/>
    </row>
    <row r="1292" ht="14.25" customHeight="1">
      <c r="D1292" s="2"/>
      <c r="E1292" s="2"/>
      <c r="M1292" s="103"/>
      <c r="N1292" s="103"/>
    </row>
    <row r="1293" ht="14.25" customHeight="1">
      <c r="D1293" s="2"/>
      <c r="E1293" s="2"/>
      <c r="M1293" s="103"/>
      <c r="N1293" s="103"/>
    </row>
    <row r="1294" ht="14.25" customHeight="1">
      <c r="D1294" s="2"/>
      <c r="E1294" s="2"/>
      <c r="M1294" s="103"/>
      <c r="N1294" s="103"/>
    </row>
    <row r="1295" ht="14.25" customHeight="1">
      <c r="D1295" s="2"/>
      <c r="E1295" s="2"/>
      <c r="M1295" s="103"/>
      <c r="N1295" s="103"/>
    </row>
    <row r="1296" ht="14.25" customHeight="1">
      <c r="D1296" s="2"/>
      <c r="E1296" s="2"/>
      <c r="M1296" s="103"/>
      <c r="N1296" s="103"/>
    </row>
    <row r="1297" ht="14.25" customHeight="1">
      <c r="D1297" s="2"/>
      <c r="E1297" s="2"/>
      <c r="M1297" s="103"/>
      <c r="N1297" s="103"/>
    </row>
    <row r="1298" ht="14.25" customHeight="1">
      <c r="D1298" s="2"/>
      <c r="E1298" s="2"/>
      <c r="M1298" s="103"/>
      <c r="N1298" s="103"/>
    </row>
    <row r="1299" ht="14.25" customHeight="1">
      <c r="D1299" s="2"/>
      <c r="E1299" s="2"/>
      <c r="M1299" s="103"/>
      <c r="N1299" s="103"/>
    </row>
    <row r="1300" ht="14.25" customHeight="1">
      <c r="D1300" s="2"/>
      <c r="E1300" s="2"/>
      <c r="M1300" s="103"/>
      <c r="N1300" s="103"/>
    </row>
    <row r="1301" ht="14.25" customHeight="1">
      <c r="D1301" s="2"/>
      <c r="E1301" s="2"/>
      <c r="M1301" s="103"/>
      <c r="N1301" s="103"/>
    </row>
    <row r="1302" ht="14.25" customHeight="1">
      <c r="D1302" s="2"/>
      <c r="E1302" s="2"/>
      <c r="M1302" s="103"/>
      <c r="N1302" s="103"/>
    </row>
    <row r="1303" ht="14.25" customHeight="1">
      <c r="D1303" s="2"/>
      <c r="E1303" s="2"/>
      <c r="M1303" s="103"/>
      <c r="N1303" s="103"/>
    </row>
    <row r="1304" ht="14.25" customHeight="1">
      <c r="D1304" s="2"/>
      <c r="E1304" s="2"/>
      <c r="M1304" s="103"/>
      <c r="N1304" s="103"/>
    </row>
    <row r="1305" ht="14.25" customHeight="1">
      <c r="D1305" s="2"/>
      <c r="E1305" s="2"/>
      <c r="M1305" s="103"/>
      <c r="N1305" s="103"/>
    </row>
    <row r="1306" ht="14.25" customHeight="1">
      <c r="D1306" s="2"/>
      <c r="E1306" s="2"/>
      <c r="M1306" s="103"/>
      <c r="N1306" s="103"/>
    </row>
    <row r="1307" ht="14.25" customHeight="1">
      <c r="D1307" s="2"/>
      <c r="E1307" s="2"/>
      <c r="M1307" s="103"/>
      <c r="N1307" s="103"/>
    </row>
    <row r="1308" ht="14.25" customHeight="1">
      <c r="D1308" s="2"/>
      <c r="E1308" s="2"/>
      <c r="M1308" s="103"/>
      <c r="N1308" s="103"/>
    </row>
    <row r="1309" ht="14.25" customHeight="1">
      <c r="D1309" s="2"/>
      <c r="E1309" s="2"/>
      <c r="M1309" s="103"/>
      <c r="N1309" s="103"/>
    </row>
    <row r="1310" ht="14.25" customHeight="1">
      <c r="D1310" s="2"/>
      <c r="E1310" s="2"/>
      <c r="M1310" s="103"/>
      <c r="N1310" s="103"/>
    </row>
    <row r="1311" ht="14.25" customHeight="1">
      <c r="D1311" s="2"/>
      <c r="E1311" s="2"/>
      <c r="M1311" s="103"/>
      <c r="N1311" s="103"/>
    </row>
    <row r="1312" ht="14.25" customHeight="1">
      <c r="D1312" s="2"/>
      <c r="E1312" s="2"/>
      <c r="M1312" s="103"/>
      <c r="N1312" s="103"/>
    </row>
    <row r="1313" ht="14.25" customHeight="1">
      <c r="D1313" s="2"/>
      <c r="E1313" s="2"/>
      <c r="M1313" s="103"/>
      <c r="N1313" s="103"/>
    </row>
    <row r="1314" ht="14.25" customHeight="1">
      <c r="D1314" s="2"/>
      <c r="E1314" s="2"/>
      <c r="M1314" s="103"/>
      <c r="N1314" s="103"/>
    </row>
    <row r="1315" ht="14.25" customHeight="1">
      <c r="D1315" s="2"/>
      <c r="E1315" s="2"/>
      <c r="M1315" s="103"/>
      <c r="N1315" s="103"/>
    </row>
    <row r="1316" ht="14.25" customHeight="1">
      <c r="D1316" s="2"/>
      <c r="E1316" s="2"/>
      <c r="M1316" s="103"/>
      <c r="N1316" s="103"/>
    </row>
    <row r="1317" ht="14.25" customHeight="1">
      <c r="D1317" s="2"/>
      <c r="E1317" s="2"/>
      <c r="M1317" s="103"/>
      <c r="N1317" s="103"/>
    </row>
    <row r="1318" ht="14.25" customHeight="1">
      <c r="D1318" s="2"/>
      <c r="E1318" s="2"/>
      <c r="M1318" s="103"/>
      <c r="N1318" s="103"/>
    </row>
    <row r="1319" ht="14.25" customHeight="1">
      <c r="D1319" s="2"/>
      <c r="E1319" s="2"/>
      <c r="M1319" s="103"/>
      <c r="N1319" s="103"/>
    </row>
    <row r="1320" ht="14.25" customHeight="1">
      <c r="D1320" s="2"/>
      <c r="E1320" s="2"/>
      <c r="M1320" s="103"/>
      <c r="N1320" s="103"/>
    </row>
    <row r="1321" ht="14.25" customHeight="1">
      <c r="D1321" s="2"/>
      <c r="E1321" s="2"/>
      <c r="M1321" s="103"/>
      <c r="N1321" s="103"/>
    </row>
    <row r="1322" ht="14.25" customHeight="1">
      <c r="D1322" s="2"/>
      <c r="E1322" s="2"/>
      <c r="M1322" s="103"/>
      <c r="N1322" s="103"/>
    </row>
    <row r="1323" ht="14.25" customHeight="1">
      <c r="D1323" s="2"/>
      <c r="E1323" s="2"/>
      <c r="M1323" s="103"/>
      <c r="N1323" s="103"/>
    </row>
    <row r="1324" ht="14.25" customHeight="1">
      <c r="D1324" s="2"/>
      <c r="E1324" s="2"/>
      <c r="M1324" s="103"/>
      <c r="N1324" s="103"/>
    </row>
    <row r="1325" ht="14.25" customHeight="1">
      <c r="D1325" s="2"/>
      <c r="E1325" s="2"/>
      <c r="M1325" s="103"/>
      <c r="N1325" s="103"/>
    </row>
    <row r="1326" ht="14.25" customHeight="1">
      <c r="D1326" s="2"/>
      <c r="E1326" s="2"/>
      <c r="M1326" s="103"/>
      <c r="N1326" s="103"/>
    </row>
    <row r="1327" ht="14.25" customHeight="1">
      <c r="D1327" s="2"/>
      <c r="E1327" s="2"/>
      <c r="M1327" s="103"/>
      <c r="N1327" s="103"/>
    </row>
    <row r="1328" ht="14.25" customHeight="1">
      <c r="D1328" s="2"/>
      <c r="E1328" s="2"/>
      <c r="M1328" s="103"/>
      <c r="N1328" s="103"/>
    </row>
    <row r="1329" ht="14.25" customHeight="1">
      <c r="D1329" s="2"/>
      <c r="E1329" s="2"/>
      <c r="M1329" s="103"/>
      <c r="N1329" s="103"/>
    </row>
    <row r="1330" ht="14.25" customHeight="1">
      <c r="D1330" s="2"/>
      <c r="E1330" s="2"/>
      <c r="M1330" s="103"/>
      <c r="N1330" s="103"/>
    </row>
    <row r="1331" ht="14.25" customHeight="1">
      <c r="D1331" s="2"/>
      <c r="E1331" s="2"/>
      <c r="M1331" s="103"/>
      <c r="N1331" s="103"/>
    </row>
    <row r="1332" ht="14.25" customHeight="1">
      <c r="D1332" s="2"/>
      <c r="E1332" s="2"/>
      <c r="M1332" s="103"/>
      <c r="N1332" s="103"/>
    </row>
    <row r="1333" ht="14.25" customHeight="1">
      <c r="D1333" s="2"/>
      <c r="E1333" s="2"/>
      <c r="M1333" s="103"/>
      <c r="N1333" s="103"/>
    </row>
    <row r="1334" ht="14.25" customHeight="1">
      <c r="D1334" s="2"/>
      <c r="E1334" s="2"/>
      <c r="M1334" s="103"/>
      <c r="N1334" s="103"/>
    </row>
    <row r="1335" ht="14.25" customHeight="1">
      <c r="D1335" s="2"/>
      <c r="E1335" s="2"/>
      <c r="M1335" s="103"/>
      <c r="N1335" s="103"/>
    </row>
    <row r="1336" ht="14.25" customHeight="1">
      <c r="D1336" s="2"/>
      <c r="E1336" s="2"/>
      <c r="M1336" s="103"/>
      <c r="N1336" s="103"/>
    </row>
    <row r="1337" ht="14.25" customHeight="1">
      <c r="D1337" s="2"/>
      <c r="E1337" s="2"/>
      <c r="M1337" s="103"/>
      <c r="N1337" s="103"/>
    </row>
    <row r="1338" ht="14.25" customHeight="1">
      <c r="D1338" s="2"/>
      <c r="E1338" s="2"/>
      <c r="M1338" s="103"/>
      <c r="N1338" s="103"/>
    </row>
    <row r="1339" ht="14.25" customHeight="1">
      <c r="D1339" s="2"/>
      <c r="E1339" s="2"/>
      <c r="M1339" s="103"/>
      <c r="N1339" s="103"/>
    </row>
    <row r="1340" ht="14.25" customHeight="1">
      <c r="D1340" s="2"/>
      <c r="E1340" s="2"/>
      <c r="M1340" s="103"/>
      <c r="N1340" s="103"/>
    </row>
    <row r="1341" ht="14.25" customHeight="1">
      <c r="D1341" s="2"/>
      <c r="E1341" s="2"/>
      <c r="M1341" s="103"/>
      <c r="N1341" s="103"/>
    </row>
    <row r="1342" ht="14.25" customHeight="1">
      <c r="D1342" s="2"/>
      <c r="E1342" s="2"/>
      <c r="M1342" s="103"/>
      <c r="N1342" s="103"/>
    </row>
    <row r="1343" ht="14.25" customHeight="1">
      <c r="D1343" s="2"/>
      <c r="E1343" s="2"/>
      <c r="M1343" s="103"/>
      <c r="N1343" s="103"/>
    </row>
    <row r="1344" ht="14.25" customHeight="1">
      <c r="D1344" s="2"/>
      <c r="E1344" s="2"/>
      <c r="M1344" s="103"/>
      <c r="N1344" s="103"/>
    </row>
    <row r="1345" ht="14.25" customHeight="1">
      <c r="D1345" s="2"/>
      <c r="E1345" s="2"/>
      <c r="M1345" s="103"/>
      <c r="N1345" s="103"/>
    </row>
    <row r="1346" ht="14.25" customHeight="1">
      <c r="D1346" s="2"/>
      <c r="E1346" s="2"/>
      <c r="M1346" s="103"/>
      <c r="N1346" s="103"/>
    </row>
    <row r="1347" ht="14.25" customHeight="1">
      <c r="D1347" s="2"/>
      <c r="E1347" s="2"/>
      <c r="M1347" s="103"/>
      <c r="N1347" s="103"/>
    </row>
    <row r="1348" ht="14.25" customHeight="1">
      <c r="D1348" s="2"/>
      <c r="E1348" s="2"/>
      <c r="M1348" s="103"/>
      <c r="N1348" s="103"/>
    </row>
    <row r="1349" ht="14.25" customHeight="1">
      <c r="D1349" s="2"/>
      <c r="E1349" s="2"/>
      <c r="M1349" s="103"/>
      <c r="N1349" s="103"/>
    </row>
    <row r="1350" ht="14.25" customHeight="1">
      <c r="D1350" s="2"/>
      <c r="E1350" s="2"/>
      <c r="M1350" s="103"/>
      <c r="N1350" s="103"/>
    </row>
    <row r="1351" ht="14.25" customHeight="1">
      <c r="D1351" s="2"/>
      <c r="E1351" s="2"/>
      <c r="M1351" s="103"/>
      <c r="N1351" s="103"/>
    </row>
    <row r="1352" ht="14.25" customHeight="1">
      <c r="D1352" s="2"/>
      <c r="E1352" s="2"/>
      <c r="M1352" s="103"/>
      <c r="N1352" s="103"/>
    </row>
    <row r="1353" ht="14.25" customHeight="1">
      <c r="D1353" s="2"/>
      <c r="E1353" s="2"/>
      <c r="M1353" s="103"/>
      <c r="N1353" s="103"/>
    </row>
    <row r="1354" ht="14.25" customHeight="1">
      <c r="D1354" s="2"/>
      <c r="E1354" s="2"/>
      <c r="M1354" s="103"/>
      <c r="N1354" s="103"/>
    </row>
    <row r="1355" ht="14.25" customHeight="1">
      <c r="D1355" s="2"/>
      <c r="E1355" s="2"/>
      <c r="M1355" s="103"/>
      <c r="N1355" s="103"/>
    </row>
    <row r="1356" ht="14.25" customHeight="1">
      <c r="D1356" s="2"/>
      <c r="E1356" s="2"/>
      <c r="M1356" s="103"/>
      <c r="N1356" s="103"/>
    </row>
    <row r="1357" ht="14.25" customHeight="1">
      <c r="D1357" s="2"/>
      <c r="E1357" s="2"/>
      <c r="M1357" s="103"/>
      <c r="N1357" s="103"/>
    </row>
    <row r="1358" ht="14.25" customHeight="1">
      <c r="D1358" s="2"/>
      <c r="E1358" s="2"/>
      <c r="M1358" s="103"/>
      <c r="N1358" s="103"/>
    </row>
    <row r="1359" ht="14.25" customHeight="1">
      <c r="D1359" s="2"/>
      <c r="E1359" s="2"/>
      <c r="M1359" s="103"/>
      <c r="N1359" s="103"/>
    </row>
    <row r="1360" ht="14.25" customHeight="1">
      <c r="D1360" s="2"/>
      <c r="E1360" s="2"/>
      <c r="M1360" s="103"/>
      <c r="N1360" s="103"/>
    </row>
    <row r="1361" ht="14.25" customHeight="1">
      <c r="D1361" s="2"/>
      <c r="E1361" s="2"/>
      <c r="M1361" s="103"/>
      <c r="N1361" s="103"/>
    </row>
    <row r="1362" ht="14.25" customHeight="1">
      <c r="D1362" s="2"/>
      <c r="E1362" s="2"/>
      <c r="M1362" s="103"/>
      <c r="N1362" s="103"/>
    </row>
    <row r="1363" ht="14.25" customHeight="1">
      <c r="D1363" s="2"/>
      <c r="E1363" s="2"/>
      <c r="M1363" s="103"/>
      <c r="N1363" s="103"/>
    </row>
    <row r="1364" ht="14.25" customHeight="1">
      <c r="D1364" s="2"/>
      <c r="E1364" s="2"/>
      <c r="M1364" s="103"/>
      <c r="N1364" s="103"/>
    </row>
    <row r="1365" ht="14.25" customHeight="1">
      <c r="D1365" s="2"/>
      <c r="E1365" s="2"/>
      <c r="M1365" s="103"/>
      <c r="N1365" s="103"/>
    </row>
    <row r="1366" ht="14.25" customHeight="1">
      <c r="D1366" s="2"/>
      <c r="E1366" s="2"/>
      <c r="M1366" s="103"/>
      <c r="N1366" s="103"/>
    </row>
    <row r="1367" ht="14.25" customHeight="1">
      <c r="D1367" s="2"/>
      <c r="E1367" s="2"/>
      <c r="M1367" s="103"/>
      <c r="N1367" s="103"/>
    </row>
    <row r="1368" ht="14.25" customHeight="1">
      <c r="D1368" s="2"/>
      <c r="E1368" s="2"/>
      <c r="M1368" s="103"/>
      <c r="N1368" s="103"/>
    </row>
    <row r="1369" ht="14.25" customHeight="1">
      <c r="D1369" s="2"/>
      <c r="E1369" s="2"/>
      <c r="M1369" s="103"/>
      <c r="N1369" s="103"/>
    </row>
    <row r="1370" ht="14.25" customHeight="1">
      <c r="D1370" s="2"/>
      <c r="E1370" s="2"/>
      <c r="M1370" s="103"/>
      <c r="N1370" s="103"/>
    </row>
    <row r="1371" ht="14.25" customHeight="1">
      <c r="D1371" s="2"/>
      <c r="E1371" s="2"/>
      <c r="M1371" s="103"/>
      <c r="N1371" s="103"/>
    </row>
    <row r="1372" ht="14.25" customHeight="1">
      <c r="D1372" s="2"/>
      <c r="E1372" s="2"/>
      <c r="M1372" s="103"/>
      <c r="N1372" s="103"/>
    </row>
    <row r="1373" ht="14.25" customHeight="1">
      <c r="D1373" s="2"/>
      <c r="E1373" s="2"/>
      <c r="M1373" s="103"/>
      <c r="N1373" s="103"/>
    </row>
    <row r="1374" ht="14.25" customHeight="1">
      <c r="D1374" s="2"/>
      <c r="E1374" s="2"/>
      <c r="M1374" s="103"/>
      <c r="N1374" s="103"/>
    </row>
    <row r="1375" ht="14.25" customHeight="1">
      <c r="D1375" s="2"/>
      <c r="E1375" s="2"/>
      <c r="M1375" s="103"/>
      <c r="N1375" s="103"/>
    </row>
    <row r="1376" ht="14.25" customHeight="1">
      <c r="D1376" s="2"/>
      <c r="E1376" s="2"/>
      <c r="M1376" s="103"/>
      <c r="N1376" s="103"/>
    </row>
    <row r="1377" ht="14.25" customHeight="1">
      <c r="D1377" s="2"/>
      <c r="E1377" s="2"/>
      <c r="M1377" s="103"/>
      <c r="N1377" s="103"/>
    </row>
    <row r="1378" ht="14.25" customHeight="1">
      <c r="D1378" s="2"/>
      <c r="E1378" s="2"/>
      <c r="M1378" s="103"/>
      <c r="N1378" s="103"/>
    </row>
    <row r="1379" ht="14.25" customHeight="1">
      <c r="D1379" s="2"/>
      <c r="E1379" s="2"/>
      <c r="M1379" s="103"/>
      <c r="N1379" s="103"/>
    </row>
    <row r="1380" ht="14.25" customHeight="1">
      <c r="D1380" s="2"/>
      <c r="E1380" s="2"/>
      <c r="M1380" s="103"/>
      <c r="N1380" s="103"/>
    </row>
    <row r="1381" ht="14.25" customHeight="1">
      <c r="D1381" s="2"/>
      <c r="E1381" s="2"/>
      <c r="M1381" s="103"/>
      <c r="N1381" s="103"/>
    </row>
    <row r="1382" ht="14.25" customHeight="1">
      <c r="D1382" s="2"/>
      <c r="E1382" s="2"/>
      <c r="M1382" s="103"/>
      <c r="N1382" s="103"/>
    </row>
    <row r="1383" ht="14.25" customHeight="1">
      <c r="D1383" s="2"/>
      <c r="E1383" s="2"/>
      <c r="M1383" s="103"/>
      <c r="N1383" s="103"/>
    </row>
    <row r="1384" ht="14.25" customHeight="1">
      <c r="D1384" s="2"/>
      <c r="E1384" s="2"/>
      <c r="M1384" s="103"/>
      <c r="N1384" s="103"/>
    </row>
    <row r="1385" ht="14.25" customHeight="1">
      <c r="D1385" s="2"/>
      <c r="E1385" s="2"/>
      <c r="M1385" s="103"/>
      <c r="N1385" s="103"/>
    </row>
    <row r="1386" ht="14.25" customHeight="1">
      <c r="D1386" s="2"/>
      <c r="E1386" s="2"/>
      <c r="M1386" s="103"/>
      <c r="N1386" s="103"/>
    </row>
    <row r="1387" ht="14.25" customHeight="1">
      <c r="D1387" s="2"/>
      <c r="E1387" s="2"/>
      <c r="M1387" s="103"/>
      <c r="N1387" s="103"/>
    </row>
    <row r="1388" ht="14.25" customHeight="1">
      <c r="D1388" s="2"/>
      <c r="E1388" s="2"/>
      <c r="M1388" s="103"/>
      <c r="N1388" s="103"/>
    </row>
    <row r="1389" ht="14.25" customHeight="1">
      <c r="D1389" s="2"/>
      <c r="E1389" s="2"/>
      <c r="M1389" s="103"/>
      <c r="N1389" s="103"/>
    </row>
    <row r="1390" ht="14.25" customHeight="1">
      <c r="D1390" s="2"/>
      <c r="E1390" s="2"/>
      <c r="M1390" s="103"/>
      <c r="N1390" s="103"/>
    </row>
    <row r="1391" ht="14.25" customHeight="1">
      <c r="D1391" s="2"/>
      <c r="E1391" s="2"/>
      <c r="M1391" s="103"/>
      <c r="N1391" s="103"/>
    </row>
    <row r="1392" ht="14.25" customHeight="1">
      <c r="D1392" s="2"/>
      <c r="E1392" s="2"/>
      <c r="M1392" s="103"/>
      <c r="N1392" s="103"/>
    </row>
    <row r="1393" ht="14.25" customHeight="1">
      <c r="D1393" s="2"/>
      <c r="E1393" s="2"/>
      <c r="M1393" s="103"/>
      <c r="N1393" s="103"/>
    </row>
    <row r="1394" ht="14.25" customHeight="1">
      <c r="D1394" s="2"/>
      <c r="E1394" s="2"/>
      <c r="M1394" s="103"/>
      <c r="N1394" s="103"/>
    </row>
    <row r="1395" ht="14.25" customHeight="1">
      <c r="D1395" s="2"/>
      <c r="E1395" s="2"/>
      <c r="M1395" s="103"/>
      <c r="N1395" s="103"/>
    </row>
    <row r="1396" ht="14.25" customHeight="1">
      <c r="D1396" s="2"/>
      <c r="E1396" s="2"/>
      <c r="M1396" s="103"/>
      <c r="N1396" s="103"/>
    </row>
    <row r="1397" ht="14.25" customHeight="1">
      <c r="D1397" s="2"/>
      <c r="E1397" s="2"/>
      <c r="M1397" s="103"/>
      <c r="N1397" s="103"/>
    </row>
    <row r="1398" ht="14.25" customHeight="1">
      <c r="D1398" s="2"/>
      <c r="E1398" s="2"/>
      <c r="M1398" s="103"/>
      <c r="N1398" s="103"/>
    </row>
    <row r="1399" ht="14.25" customHeight="1">
      <c r="D1399" s="2"/>
      <c r="E1399" s="2"/>
      <c r="M1399" s="103"/>
      <c r="N1399" s="103"/>
    </row>
    <row r="1400" ht="14.25" customHeight="1">
      <c r="D1400" s="2"/>
      <c r="E1400" s="2"/>
      <c r="M1400" s="103"/>
      <c r="N1400" s="103"/>
    </row>
    <row r="1401" ht="14.25" customHeight="1">
      <c r="D1401" s="2"/>
      <c r="E1401" s="2"/>
      <c r="M1401" s="103"/>
      <c r="N1401" s="103"/>
    </row>
    <row r="1402" ht="14.25" customHeight="1">
      <c r="D1402" s="2"/>
      <c r="E1402" s="2"/>
      <c r="M1402" s="103"/>
      <c r="N1402" s="103"/>
    </row>
    <row r="1403" ht="14.25" customHeight="1">
      <c r="D1403" s="2"/>
      <c r="E1403" s="2"/>
      <c r="M1403" s="103"/>
      <c r="N1403" s="103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46.14"/>
    <col customWidth="1" min="5" max="6" width="21.71"/>
    <col customWidth="1" min="7" max="7" width="18.86"/>
    <col customWidth="1" min="8" max="26" width="8.71"/>
  </cols>
  <sheetData>
    <row r="1" ht="14.25" customHeight="1">
      <c r="A1" s="136"/>
      <c r="B1" s="1" t="s">
        <v>0</v>
      </c>
      <c r="C1" s="136"/>
      <c r="D1" s="136"/>
      <c r="E1" s="2"/>
      <c r="F1" s="2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ht="14.25" customHeight="1">
      <c r="A2" s="136"/>
      <c r="B2" s="9" t="s">
        <v>677</v>
      </c>
      <c r="C2" s="136"/>
      <c r="D2" s="136"/>
      <c r="E2" s="2"/>
      <c r="F2" s="2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ht="14.25" customHeight="1">
      <c r="A3" s="136"/>
      <c r="B3" s="9" t="s">
        <v>678</v>
      </c>
      <c r="C3" s="136"/>
      <c r="D3" s="136"/>
      <c r="E3" s="2"/>
      <c r="F3" s="2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 ht="14.25" customHeight="1">
      <c r="A4" s="136"/>
      <c r="B4" s="4" t="s">
        <v>613</v>
      </c>
      <c r="C4" s="4" t="s">
        <v>679</v>
      </c>
      <c r="D4" s="4" t="s">
        <v>4</v>
      </c>
      <c r="E4" s="5" t="s">
        <v>5</v>
      </c>
      <c r="F4" s="5" t="s">
        <v>6</v>
      </c>
      <c r="G4" s="2">
        <f>E422</f>
        <v>16461091.55</v>
      </c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ht="5.25" customHeight="1">
      <c r="A5" s="136"/>
      <c r="B5" s="7"/>
      <c r="C5" s="7"/>
      <c r="D5" s="7"/>
      <c r="E5" s="8"/>
      <c r="F5" s="8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ht="14.25" customHeight="1">
      <c r="A6" s="9"/>
      <c r="B6" s="10"/>
      <c r="C6" s="10"/>
      <c r="D6" s="11" t="s">
        <v>680</v>
      </c>
      <c r="E6" s="137">
        <v>1.204546555E7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0"/>
      <c r="D7" s="11"/>
      <c r="E7" s="14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136"/>
      <c r="B8" s="56">
        <v>1.0</v>
      </c>
      <c r="C8" s="15">
        <v>45809.0</v>
      </c>
      <c r="D8" s="16" t="s">
        <v>11</v>
      </c>
      <c r="E8" s="138">
        <v>300000.0</v>
      </c>
      <c r="F8" s="139"/>
      <c r="G8" s="119" t="s">
        <v>9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ht="14.25" customHeight="1">
      <c r="A9" s="136"/>
      <c r="B9" s="56">
        <f t="shared" ref="B9:B38" si="1">B8+1</f>
        <v>2</v>
      </c>
      <c r="C9" s="15">
        <v>45809.0</v>
      </c>
      <c r="D9" s="16" t="s">
        <v>312</v>
      </c>
      <c r="E9" s="138">
        <v>1500000.0</v>
      </c>
      <c r="F9" s="139"/>
      <c r="G9" s="89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ht="14.25" customHeight="1">
      <c r="A10" s="136"/>
      <c r="B10" s="56">
        <f t="shared" si="1"/>
        <v>3</v>
      </c>
      <c r="C10" s="15">
        <v>45809.0</v>
      </c>
      <c r="D10" s="16" t="s">
        <v>15</v>
      </c>
      <c r="E10" s="138">
        <v>100000.0</v>
      </c>
      <c r="F10" s="139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ht="14.25" customHeight="1">
      <c r="A11" s="136"/>
      <c r="B11" s="56">
        <f t="shared" si="1"/>
        <v>4</v>
      </c>
      <c r="C11" s="15">
        <v>45809.0</v>
      </c>
      <c r="D11" s="16" t="s">
        <v>36</v>
      </c>
      <c r="E11" s="138">
        <v>250000.0</v>
      </c>
      <c r="F11" s="139"/>
      <c r="G11" s="119" t="s">
        <v>9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ht="14.25" customHeight="1">
      <c r="A12" s="136"/>
      <c r="B12" s="56">
        <f t="shared" si="1"/>
        <v>5</v>
      </c>
      <c r="C12" s="15">
        <v>45809.0</v>
      </c>
      <c r="D12" s="16" t="s">
        <v>27</v>
      </c>
      <c r="E12" s="138">
        <v>50000.0</v>
      </c>
      <c r="F12" s="139"/>
      <c r="G12" s="22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ht="14.25" customHeight="1">
      <c r="A13" s="136"/>
      <c r="B13" s="56">
        <f t="shared" si="1"/>
        <v>6</v>
      </c>
      <c r="C13" s="15">
        <v>45809.0</v>
      </c>
      <c r="D13" s="16" t="s">
        <v>8</v>
      </c>
      <c r="E13" s="138">
        <v>100000.0</v>
      </c>
      <c r="F13" s="139"/>
      <c r="G13" s="119" t="s">
        <v>9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ht="14.25" customHeight="1">
      <c r="A14" s="136"/>
      <c r="B14" s="56">
        <f t="shared" si="1"/>
        <v>7</v>
      </c>
      <c r="C14" s="15">
        <v>45809.0</v>
      </c>
      <c r="D14" s="16" t="s">
        <v>21</v>
      </c>
      <c r="E14" s="138">
        <v>25000.0</v>
      </c>
      <c r="F14" s="139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ht="14.25" customHeight="1">
      <c r="A15" s="136"/>
      <c r="B15" s="56">
        <f t="shared" si="1"/>
        <v>8</v>
      </c>
      <c r="C15" s="15">
        <v>45809.0</v>
      </c>
      <c r="D15" s="16" t="s">
        <v>97</v>
      </c>
      <c r="E15" s="138">
        <v>1500000.0</v>
      </c>
      <c r="F15" s="139"/>
      <c r="G15" s="140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ht="14.25" customHeight="1">
      <c r="A16" s="136"/>
      <c r="B16" s="56">
        <f t="shared" si="1"/>
        <v>9</v>
      </c>
      <c r="C16" s="15">
        <v>45809.0</v>
      </c>
      <c r="D16" s="16" t="s">
        <v>681</v>
      </c>
      <c r="E16" s="138">
        <v>25000.0</v>
      </c>
      <c r="F16" s="139"/>
      <c r="G16" s="43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ht="14.25" customHeight="1">
      <c r="A17" s="136"/>
      <c r="B17" s="56">
        <f t="shared" si="1"/>
        <v>10</v>
      </c>
      <c r="C17" s="15">
        <v>45809.0</v>
      </c>
      <c r="D17" s="16" t="s">
        <v>144</v>
      </c>
      <c r="E17" s="138">
        <v>250000.0</v>
      </c>
      <c r="F17" s="139"/>
      <c r="G17" s="141" t="s">
        <v>9</v>
      </c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ht="14.25" customHeight="1">
      <c r="A18" s="136"/>
      <c r="B18" s="56">
        <f t="shared" si="1"/>
        <v>11</v>
      </c>
      <c r="C18" s="15">
        <v>45809.0</v>
      </c>
      <c r="D18" s="16" t="s">
        <v>33</v>
      </c>
      <c r="E18" s="138">
        <v>300000.0</v>
      </c>
      <c r="F18" s="139"/>
      <c r="G18" s="22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ht="14.25" customHeight="1">
      <c r="A19" s="136"/>
      <c r="B19" s="56">
        <f t="shared" si="1"/>
        <v>12</v>
      </c>
      <c r="C19" s="15">
        <v>45809.0</v>
      </c>
      <c r="D19" s="16" t="s">
        <v>18</v>
      </c>
      <c r="E19" s="138">
        <v>500000.0</v>
      </c>
      <c r="F19" s="139"/>
      <c r="G19" s="43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ht="14.25" customHeight="1">
      <c r="A20" s="136"/>
      <c r="B20" s="56">
        <f t="shared" si="1"/>
        <v>13</v>
      </c>
      <c r="C20" s="15">
        <v>45809.0</v>
      </c>
      <c r="D20" s="16" t="s">
        <v>481</v>
      </c>
      <c r="E20" s="138">
        <v>100000.0</v>
      </c>
      <c r="F20" s="139"/>
      <c r="G20" s="45" t="s">
        <v>9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ht="14.25" customHeight="1">
      <c r="A21" s="136"/>
      <c r="B21" s="56">
        <f t="shared" si="1"/>
        <v>14</v>
      </c>
      <c r="C21" s="15">
        <v>45809.0</v>
      </c>
      <c r="D21" s="16" t="s">
        <v>322</v>
      </c>
      <c r="E21" s="138">
        <v>500000.0</v>
      </c>
      <c r="F21" s="139"/>
      <c r="G21" s="45" t="s">
        <v>9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ht="14.25" customHeight="1">
      <c r="A22" s="136"/>
      <c r="B22" s="56">
        <f t="shared" si="1"/>
        <v>15</v>
      </c>
      <c r="C22" s="15">
        <v>45809.0</v>
      </c>
      <c r="D22" s="16" t="s">
        <v>447</v>
      </c>
      <c r="E22" s="138">
        <v>250000.0</v>
      </c>
      <c r="F22" s="139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ht="14.25" customHeight="1">
      <c r="A23" s="136"/>
      <c r="B23" s="56">
        <f t="shared" si="1"/>
        <v>16</v>
      </c>
      <c r="C23" s="15">
        <v>45809.0</v>
      </c>
      <c r="D23" s="16" t="s">
        <v>201</v>
      </c>
      <c r="E23" s="138">
        <v>100000.0</v>
      </c>
      <c r="F23" s="139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ht="14.25" customHeight="1">
      <c r="A24" s="136"/>
      <c r="B24" s="56">
        <f t="shared" si="1"/>
        <v>17</v>
      </c>
      <c r="C24" s="15">
        <v>45809.0</v>
      </c>
      <c r="D24" s="16" t="s">
        <v>314</v>
      </c>
      <c r="E24" s="138">
        <v>100000.0</v>
      </c>
      <c r="F24" s="139"/>
      <c r="G24" s="45" t="s">
        <v>9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ht="14.25" customHeight="1">
      <c r="A25" s="136"/>
      <c r="B25" s="56">
        <f t="shared" si="1"/>
        <v>18</v>
      </c>
      <c r="C25" s="15">
        <v>45809.0</v>
      </c>
      <c r="D25" s="16" t="s">
        <v>85</v>
      </c>
      <c r="E25" s="138">
        <v>700000.0</v>
      </c>
      <c r="F25" s="139"/>
      <c r="G25" s="89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ht="14.25" customHeight="1">
      <c r="A26" s="136"/>
      <c r="B26" s="56">
        <f t="shared" si="1"/>
        <v>19</v>
      </c>
      <c r="C26" s="15">
        <v>45809.0</v>
      </c>
      <c r="D26" s="16" t="s">
        <v>546</v>
      </c>
      <c r="E26" s="138">
        <v>1000000.0</v>
      </c>
      <c r="F26" s="139"/>
      <c r="G26" s="90" t="s">
        <v>9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ht="14.25" customHeight="1">
      <c r="A27" s="136"/>
      <c r="B27" s="56">
        <f t="shared" si="1"/>
        <v>20</v>
      </c>
      <c r="C27" s="15">
        <v>45809.0</v>
      </c>
      <c r="D27" s="16" t="s">
        <v>56</v>
      </c>
      <c r="E27" s="138">
        <v>500000.0</v>
      </c>
      <c r="F27" s="139"/>
      <c r="G27" s="89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ht="14.25" customHeight="1">
      <c r="A28" s="136"/>
      <c r="B28" s="56">
        <f t="shared" si="1"/>
        <v>21</v>
      </c>
      <c r="C28" s="15">
        <v>45809.0</v>
      </c>
      <c r="D28" s="16" t="s">
        <v>225</v>
      </c>
      <c r="E28" s="138">
        <v>50000.0</v>
      </c>
      <c r="F28" s="139"/>
      <c r="G28" s="112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ht="14.25" customHeight="1">
      <c r="A29" s="136"/>
      <c r="B29" s="56">
        <f t="shared" si="1"/>
        <v>22</v>
      </c>
      <c r="C29" s="15">
        <v>45809.0</v>
      </c>
      <c r="D29" s="16" t="s">
        <v>222</v>
      </c>
      <c r="E29" s="138">
        <v>100000.0</v>
      </c>
      <c r="F29" s="139"/>
      <c r="G29" s="111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ht="14.25" customHeight="1">
      <c r="A30" s="136"/>
      <c r="B30" s="56">
        <f t="shared" si="1"/>
        <v>23</v>
      </c>
      <c r="C30" s="15">
        <v>45809.0</v>
      </c>
      <c r="D30" s="16" t="s">
        <v>216</v>
      </c>
      <c r="E30" s="138">
        <v>300000.0</v>
      </c>
      <c r="F30" s="139"/>
      <c r="G30" s="89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ht="14.25" customHeight="1">
      <c r="A31" s="136"/>
      <c r="B31" s="56">
        <f t="shared" si="1"/>
        <v>24</v>
      </c>
      <c r="C31" s="15">
        <v>45810.0</v>
      </c>
      <c r="D31" s="16" t="s">
        <v>209</v>
      </c>
      <c r="E31" s="138">
        <v>50000.0</v>
      </c>
      <c r="F31" s="139"/>
      <c r="G31" s="89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ht="14.25" customHeight="1">
      <c r="A32" s="136"/>
      <c r="B32" s="56">
        <f t="shared" si="1"/>
        <v>25</v>
      </c>
      <c r="C32" s="15">
        <v>45810.0</v>
      </c>
      <c r="D32" s="16" t="s">
        <v>111</v>
      </c>
      <c r="E32" s="138">
        <v>50000.0</v>
      </c>
      <c r="F32" s="139"/>
      <c r="G32" s="92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ht="14.25" customHeight="1">
      <c r="A33" s="136"/>
      <c r="B33" s="56">
        <f t="shared" si="1"/>
        <v>26</v>
      </c>
      <c r="C33" s="15">
        <v>45810.0</v>
      </c>
      <c r="D33" s="16" t="s">
        <v>233</v>
      </c>
      <c r="E33" s="138">
        <v>200000.0</v>
      </c>
      <c r="F33" s="139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ht="14.25" customHeight="1">
      <c r="A34" s="136"/>
      <c r="B34" s="56">
        <f t="shared" si="1"/>
        <v>27</v>
      </c>
      <c r="C34" s="15">
        <v>45810.0</v>
      </c>
      <c r="D34" s="16" t="s">
        <v>31</v>
      </c>
      <c r="E34" s="138">
        <v>1000000.0</v>
      </c>
      <c r="F34" s="139"/>
      <c r="G34" s="112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ht="14.25" customHeight="1">
      <c r="A35" s="136"/>
      <c r="B35" s="56">
        <f t="shared" si="1"/>
        <v>28</v>
      </c>
      <c r="C35" s="15">
        <v>45810.0</v>
      </c>
      <c r="D35" s="16" t="s">
        <v>39</v>
      </c>
      <c r="E35" s="138">
        <v>200000.0</v>
      </c>
      <c r="F35" s="139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ht="14.25" customHeight="1">
      <c r="A36" s="136"/>
      <c r="B36" s="56">
        <f t="shared" si="1"/>
        <v>29</v>
      </c>
      <c r="C36" s="15">
        <v>45810.0</v>
      </c>
      <c r="D36" s="16" t="s">
        <v>49</v>
      </c>
      <c r="E36" s="138">
        <v>40000.0</v>
      </c>
      <c r="F36" s="139"/>
      <c r="G36" s="92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ht="14.25" customHeight="1">
      <c r="A37" s="136"/>
      <c r="B37" s="56">
        <f t="shared" si="1"/>
        <v>30</v>
      </c>
      <c r="C37" s="15">
        <v>45810.0</v>
      </c>
      <c r="D37" s="16" t="s">
        <v>127</v>
      </c>
      <c r="E37" s="138">
        <v>100000.0</v>
      </c>
      <c r="F37" s="139"/>
      <c r="G37" s="89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ht="14.25" customHeight="1">
      <c r="A38" s="136"/>
      <c r="B38" s="56">
        <f t="shared" si="1"/>
        <v>31</v>
      </c>
      <c r="C38" s="15">
        <v>45810.0</v>
      </c>
      <c r="D38" s="16" t="s">
        <v>32</v>
      </c>
      <c r="E38" s="138">
        <v>300000.0</v>
      </c>
      <c r="F38" s="139"/>
      <c r="G38" s="45" t="s">
        <v>9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ht="14.25" customHeight="1">
      <c r="A39" s="136"/>
      <c r="B39" s="56"/>
      <c r="C39" s="15">
        <v>45810.0</v>
      </c>
      <c r="D39" s="16" t="s">
        <v>391</v>
      </c>
      <c r="E39" s="138">
        <v>25000.0</v>
      </c>
      <c r="F39" s="139"/>
      <c r="G39" s="42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ht="14.25" customHeight="1">
      <c r="A40" s="136"/>
      <c r="B40" s="56">
        <f>B38+1</f>
        <v>32</v>
      </c>
      <c r="C40" s="15">
        <v>45810.0</v>
      </c>
      <c r="D40" s="16" t="s">
        <v>34</v>
      </c>
      <c r="E40" s="138">
        <v>500000.0</v>
      </c>
      <c r="F40" s="142"/>
      <c r="G40" s="42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ht="14.25" customHeight="1">
      <c r="A41" s="136"/>
      <c r="B41" s="56">
        <f t="shared" ref="B41:B74" si="2">B40+1</f>
        <v>33</v>
      </c>
      <c r="C41" s="15">
        <v>45810.0</v>
      </c>
      <c r="D41" s="16" t="s">
        <v>126</v>
      </c>
      <c r="E41" s="138">
        <v>25000.0</v>
      </c>
      <c r="F41" s="142"/>
      <c r="G41" s="112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ht="14.25" customHeight="1">
      <c r="A42" s="136"/>
      <c r="B42" s="56">
        <f t="shared" si="2"/>
        <v>34</v>
      </c>
      <c r="C42" s="15">
        <v>45810.0</v>
      </c>
      <c r="D42" s="16" t="s">
        <v>153</v>
      </c>
      <c r="E42" s="138">
        <v>100000.0</v>
      </c>
      <c r="F42" s="142"/>
      <c r="G42" s="43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ht="14.25" customHeight="1">
      <c r="A43" s="136"/>
      <c r="B43" s="56">
        <f t="shared" si="2"/>
        <v>35</v>
      </c>
      <c r="C43" s="15">
        <v>45810.0</v>
      </c>
      <c r="D43" s="16" t="s">
        <v>196</v>
      </c>
      <c r="E43" s="138">
        <v>2000000.0</v>
      </c>
      <c r="F43" s="142"/>
      <c r="G43" s="42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ht="14.25" customHeight="1">
      <c r="A44" s="136"/>
      <c r="B44" s="56">
        <f t="shared" si="2"/>
        <v>36</v>
      </c>
      <c r="C44" s="15">
        <v>45810.0</v>
      </c>
      <c r="D44" s="16" t="s">
        <v>604</v>
      </c>
      <c r="E44" s="138">
        <v>50000.0</v>
      </c>
      <c r="F44" s="142"/>
      <c r="G44" s="89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4.25" customHeight="1">
      <c r="A45" s="136"/>
      <c r="B45" s="56">
        <f t="shared" si="2"/>
        <v>37</v>
      </c>
      <c r="C45" s="15">
        <v>45810.0</v>
      </c>
      <c r="D45" s="16" t="s">
        <v>172</v>
      </c>
      <c r="E45" s="138">
        <v>120000.0</v>
      </c>
      <c r="F45" s="142"/>
      <c r="G45" s="112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ht="14.25" customHeight="1">
      <c r="A46" s="136"/>
      <c r="B46" s="56">
        <f t="shared" si="2"/>
        <v>38</v>
      </c>
      <c r="C46" s="15">
        <v>45810.0</v>
      </c>
      <c r="D46" s="16" t="s">
        <v>682</v>
      </c>
      <c r="E46" s="138">
        <v>500000.0</v>
      </c>
      <c r="F46" s="142"/>
      <c r="G46" s="43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ht="14.25" customHeight="1">
      <c r="A47" s="136"/>
      <c r="B47" s="56">
        <f t="shared" si="2"/>
        <v>39</v>
      </c>
      <c r="C47" s="15">
        <v>45810.0</v>
      </c>
      <c r="D47" s="16" t="s">
        <v>223</v>
      </c>
      <c r="E47" s="138">
        <v>50000.0</v>
      </c>
      <c r="F47" s="142"/>
      <c r="G47" s="89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ht="14.25" customHeight="1">
      <c r="A48" s="136"/>
      <c r="B48" s="56">
        <f t="shared" si="2"/>
        <v>40</v>
      </c>
      <c r="C48" s="15">
        <v>45810.0</v>
      </c>
      <c r="D48" s="16" t="s">
        <v>175</v>
      </c>
      <c r="E48" s="138">
        <v>50000.0</v>
      </c>
      <c r="F48" s="142"/>
      <c r="G48" s="92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ht="14.25" customHeight="1">
      <c r="A49" s="136"/>
      <c r="B49" s="56">
        <f t="shared" si="2"/>
        <v>41</v>
      </c>
      <c r="C49" s="15">
        <v>45810.0</v>
      </c>
      <c r="D49" s="16" t="s">
        <v>143</v>
      </c>
      <c r="E49" s="138">
        <v>500000.0</v>
      </c>
      <c r="F49" s="142"/>
      <c r="G49" s="44" t="s">
        <v>9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ht="14.25" customHeight="1">
      <c r="A50" s="136"/>
      <c r="B50" s="56">
        <f t="shared" si="2"/>
        <v>42</v>
      </c>
      <c r="C50" s="15">
        <v>45810.0</v>
      </c>
      <c r="D50" s="16" t="s">
        <v>107</v>
      </c>
      <c r="E50" s="138">
        <v>500123.0</v>
      </c>
      <c r="F50" s="142"/>
      <c r="G50" s="42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ht="14.25" customHeight="1">
      <c r="A51" s="136"/>
      <c r="B51" s="56">
        <f t="shared" si="2"/>
        <v>43</v>
      </c>
      <c r="C51" s="15">
        <v>45811.0</v>
      </c>
      <c r="D51" s="16" t="s">
        <v>541</v>
      </c>
      <c r="E51" s="138">
        <v>100000.0</v>
      </c>
      <c r="F51" s="142"/>
      <c r="G51" s="42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ht="14.25" customHeight="1">
      <c r="A52" s="136"/>
      <c r="B52" s="56">
        <f t="shared" si="2"/>
        <v>44</v>
      </c>
      <c r="C52" s="15">
        <v>45811.0</v>
      </c>
      <c r="D52" s="16" t="s">
        <v>391</v>
      </c>
      <c r="E52" s="138">
        <v>20000.0</v>
      </c>
      <c r="F52" s="139"/>
      <c r="G52" s="44">
        <v>5.0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ht="14.25" customHeight="1">
      <c r="A53" s="136"/>
      <c r="B53" s="56">
        <f t="shared" si="2"/>
        <v>45</v>
      </c>
      <c r="C53" s="15">
        <v>45811.0</v>
      </c>
      <c r="D53" s="16" t="s">
        <v>102</v>
      </c>
      <c r="E53" s="138">
        <v>100000.0</v>
      </c>
      <c r="F53" s="139"/>
      <c r="G53" s="43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ht="14.25" customHeight="1">
      <c r="A54" s="136"/>
      <c r="B54" s="56">
        <f t="shared" si="2"/>
        <v>46</v>
      </c>
      <c r="C54" s="15">
        <v>45811.0</v>
      </c>
      <c r="D54" s="16" t="s">
        <v>81</v>
      </c>
      <c r="E54" s="138">
        <v>100000.0</v>
      </c>
      <c r="F54" s="139"/>
      <c r="G54" s="42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ht="14.25" customHeight="1">
      <c r="A55" s="136"/>
      <c r="B55" s="56">
        <f t="shared" si="2"/>
        <v>47</v>
      </c>
      <c r="C55" s="15">
        <v>45811.0</v>
      </c>
      <c r="D55" s="16" t="s">
        <v>91</v>
      </c>
      <c r="E55" s="138">
        <v>100000.0</v>
      </c>
      <c r="F55" s="139"/>
      <c r="G55" s="44" t="s">
        <v>9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ht="14.25" customHeight="1">
      <c r="A56" s="136"/>
      <c r="B56" s="56">
        <f t="shared" si="2"/>
        <v>48</v>
      </c>
      <c r="C56" s="15">
        <v>45811.0</v>
      </c>
      <c r="D56" s="16" t="s">
        <v>683</v>
      </c>
      <c r="E56" s="138">
        <v>50000.0</v>
      </c>
      <c r="F56" s="139"/>
      <c r="G56" s="42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ht="14.25" customHeight="1">
      <c r="A57" s="136"/>
      <c r="B57" s="56">
        <f t="shared" si="2"/>
        <v>49</v>
      </c>
      <c r="C57" s="15">
        <v>45811.0</v>
      </c>
      <c r="D57" s="16" t="s">
        <v>64</v>
      </c>
      <c r="E57" s="138">
        <v>50000.0</v>
      </c>
      <c r="F57" s="139"/>
      <c r="G57" s="42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ht="14.25" customHeight="1">
      <c r="A58" s="136"/>
      <c r="B58" s="56">
        <f t="shared" si="2"/>
        <v>50</v>
      </c>
      <c r="C58" s="15">
        <v>45811.0</v>
      </c>
      <c r="D58" s="16" t="s">
        <v>112</v>
      </c>
      <c r="E58" s="138">
        <v>50000.0</v>
      </c>
      <c r="F58" s="139"/>
      <c r="G58" s="44" t="s">
        <v>9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ht="14.25" customHeight="1">
      <c r="A59" s="136"/>
      <c r="B59" s="56">
        <f t="shared" si="2"/>
        <v>51</v>
      </c>
      <c r="C59" s="15">
        <v>45811.0</v>
      </c>
      <c r="D59" s="16" t="s">
        <v>8</v>
      </c>
      <c r="E59" s="138">
        <v>100000.0</v>
      </c>
      <c r="F59" s="139"/>
      <c r="G59" s="44" t="s">
        <v>60</v>
      </c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ht="14.25" customHeight="1">
      <c r="A60" s="136"/>
      <c r="B60" s="56">
        <f t="shared" si="2"/>
        <v>52</v>
      </c>
      <c r="C60" s="15">
        <v>45811.0</v>
      </c>
      <c r="D60" s="16" t="s">
        <v>95</v>
      </c>
      <c r="E60" s="138">
        <v>200000.0</v>
      </c>
      <c r="F60" s="139"/>
      <c r="G60" s="44" t="s">
        <v>9</v>
      </c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ht="14.25" customHeight="1">
      <c r="A61" s="136"/>
      <c r="B61" s="56">
        <f t="shared" si="2"/>
        <v>53</v>
      </c>
      <c r="C61" s="15">
        <v>45811.0</v>
      </c>
      <c r="D61" s="16" t="s">
        <v>105</v>
      </c>
      <c r="E61" s="138">
        <v>500000.0</v>
      </c>
      <c r="F61" s="139"/>
      <c r="G61" s="112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ht="14.25" customHeight="1">
      <c r="A62" s="136"/>
      <c r="B62" s="56">
        <f t="shared" si="2"/>
        <v>54</v>
      </c>
      <c r="C62" s="15">
        <v>45811.0</v>
      </c>
      <c r="D62" s="16" t="s">
        <v>27</v>
      </c>
      <c r="E62" s="138">
        <v>50000.0</v>
      </c>
      <c r="F62" s="142"/>
      <c r="G62" s="42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ht="14.25" customHeight="1">
      <c r="A63" s="136"/>
      <c r="B63" s="56">
        <f t="shared" si="2"/>
        <v>55</v>
      </c>
      <c r="C63" s="15">
        <v>45811.0</v>
      </c>
      <c r="D63" s="16" t="s">
        <v>319</v>
      </c>
      <c r="E63" s="138">
        <v>100000.0</v>
      </c>
      <c r="F63" s="142"/>
      <c r="G63" s="42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ht="14.25" customHeight="1">
      <c r="A64" s="136"/>
      <c r="B64" s="56">
        <f t="shared" si="2"/>
        <v>56</v>
      </c>
      <c r="C64" s="15">
        <v>45811.0</v>
      </c>
      <c r="D64" s="16" t="s">
        <v>20</v>
      </c>
      <c r="E64" s="138">
        <v>100000.0</v>
      </c>
      <c r="F64" s="142"/>
      <c r="G64" s="42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ht="14.25" customHeight="1">
      <c r="A65" s="136"/>
      <c r="B65" s="56">
        <f t="shared" si="2"/>
        <v>57</v>
      </c>
      <c r="C65" s="15">
        <v>45812.0</v>
      </c>
      <c r="D65" s="16" t="s">
        <v>229</v>
      </c>
      <c r="E65" s="138">
        <v>150045.0</v>
      </c>
      <c r="F65" s="142"/>
      <c r="G65" s="42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ht="14.25" customHeight="1">
      <c r="A66" s="136"/>
      <c r="B66" s="56">
        <f t="shared" si="2"/>
        <v>58</v>
      </c>
      <c r="C66" s="15">
        <v>45812.0</v>
      </c>
      <c r="D66" s="16" t="s">
        <v>229</v>
      </c>
      <c r="E66" s="138">
        <v>100045.0</v>
      </c>
      <c r="F66" s="142"/>
      <c r="G66" s="42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ht="14.25" customHeight="1">
      <c r="A67" s="136"/>
      <c r="B67" s="56">
        <f t="shared" si="2"/>
        <v>59</v>
      </c>
      <c r="C67" s="15">
        <v>45812.0</v>
      </c>
      <c r="D67" s="16" t="s">
        <v>684</v>
      </c>
      <c r="E67" s="142"/>
      <c r="F67" s="138">
        <v>1.5078E7</v>
      </c>
      <c r="G67" s="42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ht="14.25" customHeight="1">
      <c r="A68" s="136"/>
      <c r="B68" s="56">
        <f t="shared" si="2"/>
        <v>60</v>
      </c>
      <c r="C68" s="15">
        <v>45812.0</v>
      </c>
      <c r="D68" s="16" t="s">
        <v>391</v>
      </c>
      <c r="E68" s="138">
        <v>20000.0</v>
      </c>
      <c r="F68" s="142"/>
      <c r="G68" s="42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ht="14.25" customHeight="1">
      <c r="A69" s="136"/>
      <c r="B69" s="56">
        <f t="shared" si="2"/>
        <v>61</v>
      </c>
      <c r="C69" s="15">
        <v>45812.0</v>
      </c>
      <c r="D69" s="16" t="s">
        <v>222</v>
      </c>
      <c r="E69" s="138">
        <v>100000.0</v>
      </c>
      <c r="F69" s="142"/>
      <c r="G69" s="42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ht="14.25" customHeight="1">
      <c r="A70" s="136"/>
      <c r="B70" s="56">
        <f t="shared" si="2"/>
        <v>62</v>
      </c>
      <c r="C70" s="15">
        <v>45812.0</v>
      </c>
      <c r="D70" s="16" t="s">
        <v>103</v>
      </c>
      <c r="E70" s="138">
        <v>400000.0</v>
      </c>
      <c r="F70" s="142"/>
      <c r="G70" s="42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ht="14.25" customHeight="1">
      <c r="A71" s="136"/>
      <c r="B71" s="56">
        <f t="shared" si="2"/>
        <v>63</v>
      </c>
      <c r="C71" s="15">
        <v>45812.0</v>
      </c>
      <c r="D71" s="16" t="s">
        <v>41</v>
      </c>
      <c r="E71" s="138">
        <v>500000.0</v>
      </c>
      <c r="F71" s="142"/>
      <c r="G71" s="42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ht="14.25" customHeight="1">
      <c r="A72" s="136"/>
      <c r="B72" s="56">
        <f t="shared" si="2"/>
        <v>64</v>
      </c>
      <c r="C72" s="15">
        <v>45812.0</v>
      </c>
      <c r="D72" s="16" t="s">
        <v>196</v>
      </c>
      <c r="E72" s="138">
        <v>5000000.0</v>
      </c>
      <c r="F72" s="142"/>
      <c r="G72" s="42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ht="14.25" customHeight="1">
      <c r="A73" s="136"/>
      <c r="B73" s="56">
        <f t="shared" si="2"/>
        <v>65</v>
      </c>
      <c r="C73" s="15">
        <v>45812.0</v>
      </c>
      <c r="D73" s="16" t="s">
        <v>196</v>
      </c>
      <c r="E73" s="138">
        <v>100000.0</v>
      </c>
      <c r="F73" s="142"/>
      <c r="G73" s="43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ht="14.25" customHeight="1">
      <c r="A74" s="136"/>
      <c r="B74" s="56">
        <f t="shared" si="2"/>
        <v>66</v>
      </c>
      <c r="C74" s="15">
        <v>45812.0</v>
      </c>
      <c r="D74" s="16" t="s">
        <v>325</v>
      </c>
      <c r="E74" s="138">
        <v>500000.0</v>
      </c>
      <c r="F74" s="142"/>
      <c r="G74" s="42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ht="14.25" customHeight="1">
      <c r="A75" s="136"/>
      <c r="B75" s="56"/>
      <c r="C75" s="15">
        <v>45812.0</v>
      </c>
      <c r="D75" s="16" t="s">
        <v>567</v>
      </c>
      <c r="E75" s="138">
        <v>500000.0</v>
      </c>
      <c r="F75" s="139"/>
      <c r="G75" s="42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ht="14.25" customHeight="1">
      <c r="A76" s="136"/>
      <c r="B76" s="56"/>
      <c r="C76" s="15">
        <v>45812.0</v>
      </c>
      <c r="D76" s="16" t="s">
        <v>37</v>
      </c>
      <c r="E76" s="138">
        <v>1000000.0</v>
      </c>
      <c r="F76" s="139"/>
      <c r="G76" s="42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ht="14.25" customHeight="1">
      <c r="A77" s="136"/>
      <c r="B77" s="56"/>
      <c r="C77" s="15">
        <v>45812.0</v>
      </c>
      <c r="D77" s="16" t="s">
        <v>82</v>
      </c>
      <c r="E77" s="138">
        <v>300000.0</v>
      </c>
      <c r="F77" s="139"/>
      <c r="G77" s="42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ht="14.25" customHeight="1">
      <c r="A78" s="136"/>
      <c r="B78" s="56"/>
      <c r="C78" s="15">
        <v>45812.0</v>
      </c>
      <c r="D78" s="16" t="s">
        <v>446</v>
      </c>
      <c r="E78" s="138">
        <v>300000.0</v>
      </c>
      <c r="F78" s="139"/>
      <c r="G78" s="42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ht="14.25" customHeight="1">
      <c r="A79" s="136"/>
      <c r="B79" s="56"/>
      <c r="C79" s="15">
        <v>45812.0</v>
      </c>
      <c r="D79" s="16" t="s">
        <v>65</v>
      </c>
      <c r="E79" s="138">
        <v>100000.0</v>
      </c>
      <c r="F79" s="139"/>
      <c r="G79" s="42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ht="14.25" customHeight="1">
      <c r="A80" s="136"/>
      <c r="B80" s="56"/>
      <c r="C80" s="15">
        <v>45813.0</v>
      </c>
      <c r="D80" s="16" t="s">
        <v>259</v>
      </c>
      <c r="E80" s="138">
        <v>50000.0</v>
      </c>
      <c r="F80" s="139"/>
      <c r="G80" s="44" t="s">
        <v>9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ht="14.25" customHeight="1">
      <c r="A81" s="136"/>
      <c r="B81" s="56"/>
      <c r="C81" s="15">
        <v>45813.0</v>
      </c>
      <c r="D81" s="16" t="s">
        <v>461</v>
      </c>
      <c r="E81" s="138">
        <v>500000.0</v>
      </c>
      <c r="F81" s="139"/>
      <c r="G81" s="42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ht="14.25" customHeight="1">
      <c r="A82" s="136"/>
      <c r="B82" s="56"/>
      <c r="C82" s="15">
        <v>45813.0</v>
      </c>
      <c r="D82" s="16" t="s">
        <v>116</v>
      </c>
      <c r="E82" s="138">
        <v>50000.0</v>
      </c>
      <c r="F82" s="139"/>
      <c r="G82" s="42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ht="14.25" customHeight="1">
      <c r="A83" s="136"/>
      <c r="B83" s="56"/>
      <c r="C83" s="15">
        <v>45813.0</v>
      </c>
      <c r="D83" s="16" t="s">
        <v>391</v>
      </c>
      <c r="E83" s="138">
        <v>25000.0</v>
      </c>
      <c r="F83" s="139"/>
      <c r="G83" s="42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ht="14.25" customHeight="1">
      <c r="A84" s="136"/>
      <c r="B84" s="56"/>
      <c r="C84" s="15">
        <v>45813.0</v>
      </c>
      <c r="D84" s="16" t="s">
        <v>101</v>
      </c>
      <c r="E84" s="138">
        <v>50000.0</v>
      </c>
      <c r="F84" s="139"/>
      <c r="G84" s="42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ht="14.25" customHeight="1">
      <c r="A85" s="136"/>
      <c r="B85" s="56"/>
      <c r="C85" s="15">
        <v>45813.0</v>
      </c>
      <c r="D85" s="16" t="s">
        <v>59</v>
      </c>
      <c r="E85" s="138">
        <v>500000.0</v>
      </c>
      <c r="F85" s="139"/>
      <c r="G85" s="44" t="s">
        <v>60</v>
      </c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ht="14.25" customHeight="1">
      <c r="A86" s="136"/>
      <c r="B86" s="56"/>
      <c r="C86" s="15">
        <v>45813.0</v>
      </c>
      <c r="D86" s="16" t="s">
        <v>57</v>
      </c>
      <c r="E86" s="143">
        <v>50000.0</v>
      </c>
      <c r="F86" s="144"/>
      <c r="G86" s="42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ht="14.25" customHeight="1">
      <c r="A87" s="136"/>
      <c r="B87" s="56"/>
      <c r="C87" s="15">
        <v>45813.0</v>
      </c>
      <c r="D87" s="16" t="s">
        <v>27</v>
      </c>
      <c r="E87" s="145">
        <v>25000.0</v>
      </c>
      <c r="F87" s="146"/>
      <c r="G87" s="42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ht="14.25" customHeight="1">
      <c r="A88" s="136"/>
      <c r="B88" s="56"/>
      <c r="C88" s="15">
        <v>45813.0</v>
      </c>
      <c r="D88" s="16" t="s">
        <v>84</v>
      </c>
      <c r="E88" s="138">
        <v>100000.0</v>
      </c>
      <c r="F88" s="139"/>
      <c r="G88" s="42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ht="14.25" customHeight="1">
      <c r="A89" s="136"/>
      <c r="B89" s="56"/>
      <c r="C89" s="15">
        <v>45813.0</v>
      </c>
      <c r="D89" s="16" t="s">
        <v>172</v>
      </c>
      <c r="E89" s="138">
        <v>120000.0</v>
      </c>
      <c r="F89" s="139"/>
      <c r="G89" s="42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ht="14.25" customHeight="1">
      <c r="A90" s="136"/>
      <c r="B90" s="56"/>
      <c r="C90" s="15">
        <v>45813.0</v>
      </c>
      <c r="D90" s="16" t="s">
        <v>180</v>
      </c>
      <c r="E90" s="138">
        <v>400000.0</v>
      </c>
      <c r="F90" s="139"/>
      <c r="G90" s="42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ht="14.25" customHeight="1">
      <c r="A91" s="136"/>
      <c r="B91" s="56"/>
      <c r="C91" s="15">
        <v>45813.0</v>
      </c>
      <c r="D91" s="16" t="s">
        <v>187</v>
      </c>
      <c r="E91" s="138">
        <v>500000.0</v>
      </c>
      <c r="F91" s="139"/>
      <c r="G91" s="42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ht="14.25" customHeight="1">
      <c r="A92" s="136"/>
      <c r="B92" s="56"/>
      <c r="C92" s="15">
        <v>45814.0</v>
      </c>
      <c r="D92" s="16" t="s">
        <v>54</v>
      </c>
      <c r="E92" s="138">
        <v>123456.0</v>
      </c>
      <c r="F92" s="139"/>
      <c r="G92" s="42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ht="14.25" customHeight="1">
      <c r="A93" s="136"/>
      <c r="B93" s="56"/>
      <c r="C93" s="15">
        <v>45814.0</v>
      </c>
      <c r="D93" s="16" t="s">
        <v>45</v>
      </c>
      <c r="E93" s="138">
        <v>600000.0</v>
      </c>
      <c r="F93" s="139"/>
      <c r="G93" s="44" t="s">
        <v>46</v>
      </c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ht="14.25" customHeight="1">
      <c r="A94" s="136"/>
      <c r="B94" s="56"/>
      <c r="C94" s="15">
        <v>45814.0</v>
      </c>
      <c r="D94" s="16" t="s">
        <v>27</v>
      </c>
      <c r="E94" s="138">
        <v>25000.0</v>
      </c>
      <c r="F94" s="139"/>
      <c r="G94" s="42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ht="14.25" customHeight="1">
      <c r="A95" s="136"/>
      <c r="B95" s="56"/>
      <c r="C95" s="15">
        <v>45814.0</v>
      </c>
      <c r="D95" s="16" t="s">
        <v>339</v>
      </c>
      <c r="E95" s="138">
        <v>200000.0</v>
      </c>
      <c r="F95" s="139"/>
      <c r="G95" s="42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ht="14.25" customHeight="1">
      <c r="A96" s="136"/>
      <c r="B96" s="56"/>
      <c r="C96" s="15">
        <v>45814.0</v>
      </c>
      <c r="D96" s="16" t="s">
        <v>41</v>
      </c>
      <c r="E96" s="138">
        <v>300000.0</v>
      </c>
      <c r="F96" s="139"/>
      <c r="G96" s="42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ht="14.25" customHeight="1">
      <c r="A97" s="136"/>
      <c r="B97" s="56"/>
      <c r="C97" s="15">
        <v>45814.0</v>
      </c>
      <c r="D97" s="16" t="s">
        <v>160</v>
      </c>
      <c r="E97" s="138">
        <v>300000.0</v>
      </c>
      <c r="F97" s="139"/>
      <c r="G97" s="44" t="s">
        <v>685</v>
      </c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ht="14.25" customHeight="1">
      <c r="A98" s="136"/>
      <c r="B98" s="56"/>
      <c r="C98" s="15">
        <v>45814.0</v>
      </c>
      <c r="D98" s="16" t="s">
        <v>49</v>
      </c>
      <c r="E98" s="138">
        <v>40000.0</v>
      </c>
      <c r="F98" s="139"/>
      <c r="G98" s="42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ht="14.25" customHeight="1">
      <c r="A99" s="136"/>
      <c r="B99" s="56"/>
      <c r="C99" s="15">
        <v>45815.0</v>
      </c>
      <c r="D99" s="16" t="s">
        <v>93</v>
      </c>
      <c r="E99" s="138">
        <v>300000.0</v>
      </c>
      <c r="F99" s="139"/>
      <c r="G99" s="42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ht="14.25" customHeight="1">
      <c r="A100" s="136"/>
      <c r="B100" s="56"/>
      <c r="C100" s="15">
        <v>45815.0</v>
      </c>
      <c r="D100" s="16" t="s">
        <v>655</v>
      </c>
      <c r="E100" s="138">
        <v>100000.0</v>
      </c>
      <c r="F100" s="139"/>
      <c r="G100" s="42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ht="14.25" customHeight="1">
      <c r="A101" s="136"/>
      <c r="B101" s="56"/>
      <c r="C101" s="15">
        <v>45815.0</v>
      </c>
      <c r="D101" s="16" t="s">
        <v>55</v>
      </c>
      <c r="E101" s="138">
        <v>100000.0</v>
      </c>
      <c r="F101" s="139"/>
      <c r="G101" s="42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ht="14.25" customHeight="1">
      <c r="A102" s="136"/>
      <c r="B102" s="56"/>
      <c r="C102" s="15">
        <v>45815.0</v>
      </c>
      <c r="D102" s="16" t="s">
        <v>58</v>
      </c>
      <c r="E102" s="138">
        <v>129982.0</v>
      </c>
      <c r="F102" s="139"/>
      <c r="G102" s="42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ht="14.25" customHeight="1">
      <c r="A103" s="136"/>
      <c r="B103" s="56"/>
      <c r="C103" s="15">
        <v>45815.0</v>
      </c>
      <c r="D103" s="16" t="s">
        <v>129</v>
      </c>
      <c r="E103" s="138">
        <v>50000.0</v>
      </c>
      <c r="F103" s="139"/>
      <c r="G103" s="42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ht="14.25" customHeight="1">
      <c r="A104" s="136"/>
      <c r="B104" s="56"/>
      <c r="C104" s="15">
        <v>45815.0</v>
      </c>
      <c r="D104" s="16" t="s">
        <v>686</v>
      </c>
      <c r="E104" s="138">
        <v>100000.0</v>
      </c>
      <c r="F104" s="139"/>
      <c r="G104" s="42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ht="14.25" customHeight="1">
      <c r="A105" s="136"/>
      <c r="B105" s="56"/>
      <c r="C105" s="15">
        <v>45815.0</v>
      </c>
      <c r="D105" s="16" t="s">
        <v>139</v>
      </c>
      <c r="E105" s="138">
        <v>1000000.0</v>
      </c>
      <c r="F105" s="139"/>
      <c r="G105" s="42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ht="14.25" customHeight="1">
      <c r="A106" s="136"/>
      <c r="B106" s="56"/>
      <c r="C106" s="15">
        <v>45815.0</v>
      </c>
      <c r="D106" s="16" t="s">
        <v>115</v>
      </c>
      <c r="E106" s="138">
        <v>100000.0</v>
      </c>
      <c r="F106" s="139"/>
      <c r="G106" s="42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ht="14.25" customHeight="1">
      <c r="A107" s="136"/>
      <c r="B107" s="56"/>
      <c r="C107" s="15">
        <v>45815.0</v>
      </c>
      <c r="D107" s="16" t="s">
        <v>227</v>
      </c>
      <c r="E107" s="138">
        <v>100000.0</v>
      </c>
      <c r="F107" s="139"/>
      <c r="G107" s="42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ht="14.25" customHeight="1">
      <c r="A108" s="136"/>
      <c r="B108" s="56"/>
      <c r="C108" s="15">
        <v>45815.0</v>
      </c>
      <c r="D108" s="16" t="s">
        <v>211</v>
      </c>
      <c r="E108" s="138">
        <v>3000000.0</v>
      </c>
      <c r="F108" s="139"/>
      <c r="G108" s="42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ht="14.25" customHeight="1">
      <c r="A109" s="136"/>
      <c r="B109" s="56"/>
      <c r="C109" s="15">
        <v>45815.0</v>
      </c>
      <c r="D109" s="16" t="s">
        <v>385</v>
      </c>
      <c r="E109" s="138">
        <v>100000.0</v>
      </c>
      <c r="F109" s="139"/>
      <c r="G109" s="44" t="s">
        <v>9</v>
      </c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ht="14.25" customHeight="1">
      <c r="A110" s="136"/>
      <c r="B110" s="56"/>
      <c r="C110" s="15">
        <v>45816.0</v>
      </c>
      <c r="D110" s="16" t="s">
        <v>687</v>
      </c>
      <c r="E110" s="143">
        <v>20000.0</v>
      </c>
      <c r="F110" s="146"/>
      <c r="G110" s="42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ht="14.25" customHeight="1">
      <c r="A111" s="136"/>
      <c r="B111" s="56"/>
      <c r="C111" s="15">
        <v>45816.0</v>
      </c>
      <c r="D111" s="16" t="s">
        <v>94</v>
      </c>
      <c r="E111" s="145">
        <v>25000.0</v>
      </c>
      <c r="F111" s="146"/>
      <c r="G111" s="42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ht="14.25" customHeight="1">
      <c r="A112" s="136"/>
      <c r="B112" s="56"/>
      <c r="C112" s="15">
        <v>45816.0</v>
      </c>
      <c r="D112" s="16" t="s">
        <v>27</v>
      </c>
      <c r="E112" s="138">
        <v>50000.0</v>
      </c>
      <c r="F112" s="139"/>
      <c r="G112" s="42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ht="14.25" customHeight="1">
      <c r="A113" s="136"/>
      <c r="B113" s="56"/>
      <c r="C113" s="15">
        <v>45816.0</v>
      </c>
      <c r="D113" s="16" t="s">
        <v>97</v>
      </c>
      <c r="E113" s="138">
        <v>1500000.0</v>
      </c>
      <c r="F113" s="139"/>
      <c r="G113" s="42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ht="14.25" customHeight="1">
      <c r="A114" s="136"/>
      <c r="B114" s="56"/>
      <c r="C114" s="15">
        <v>45816.0</v>
      </c>
      <c r="D114" s="16" t="s">
        <v>318</v>
      </c>
      <c r="E114" s="138">
        <v>2500000.0</v>
      </c>
      <c r="F114" s="139"/>
      <c r="G114" s="42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ht="14.25" customHeight="1">
      <c r="A115" s="136"/>
      <c r="B115" s="56"/>
      <c r="C115" s="15">
        <v>45816.0</v>
      </c>
      <c r="D115" s="16" t="s">
        <v>688</v>
      </c>
      <c r="E115" s="142"/>
      <c r="F115" s="143">
        <v>2.18648E7</v>
      </c>
      <c r="G115" s="42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ht="14.25" customHeight="1">
      <c r="A116" s="136"/>
      <c r="B116" s="56"/>
      <c r="C116" s="15">
        <v>45816.0</v>
      </c>
      <c r="D116" s="16" t="s">
        <v>408</v>
      </c>
      <c r="E116" s="138">
        <v>500000.0</v>
      </c>
      <c r="F116" s="139"/>
      <c r="G116" s="42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ht="14.25" customHeight="1">
      <c r="A117" s="136"/>
      <c r="B117" s="56"/>
      <c r="C117" s="15">
        <v>45816.0</v>
      </c>
      <c r="D117" s="16" t="s">
        <v>463</v>
      </c>
      <c r="E117" s="138">
        <v>350000.0</v>
      </c>
      <c r="F117" s="139"/>
      <c r="G117" s="44" t="s">
        <v>9</v>
      </c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ht="14.25" customHeight="1">
      <c r="A118" s="136"/>
      <c r="B118" s="56"/>
      <c r="C118" s="15">
        <v>45816.0</v>
      </c>
      <c r="D118" s="16" t="s">
        <v>99</v>
      </c>
      <c r="E118" s="138">
        <v>300000.0</v>
      </c>
      <c r="F118" s="139"/>
      <c r="G118" s="42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ht="14.25" customHeight="1">
      <c r="A119" s="136"/>
      <c r="B119" s="56"/>
      <c r="C119" s="15">
        <v>45816.0</v>
      </c>
      <c r="D119" s="16" t="s">
        <v>546</v>
      </c>
      <c r="E119" s="138">
        <v>1000000.0</v>
      </c>
      <c r="F119" s="139"/>
      <c r="G119" s="42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ht="14.25" customHeight="1">
      <c r="A120" s="136"/>
      <c r="B120" s="56"/>
      <c r="C120" s="15">
        <v>45816.0</v>
      </c>
      <c r="D120" s="16" t="s">
        <v>172</v>
      </c>
      <c r="E120" s="138">
        <v>120000.0</v>
      </c>
      <c r="F120" s="139"/>
      <c r="G120" s="42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ht="14.25" customHeight="1">
      <c r="A121" s="136"/>
      <c r="B121" s="56"/>
      <c r="C121" s="15">
        <v>45816.0</v>
      </c>
      <c r="D121" s="16" t="s">
        <v>579</v>
      </c>
      <c r="E121" s="138">
        <v>150000.0</v>
      </c>
      <c r="F121" s="139"/>
      <c r="G121" s="42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ht="14.25" customHeight="1">
      <c r="A122" s="136"/>
      <c r="B122" s="56"/>
      <c r="C122" s="15">
        <v>45816.0</v>
      </c>
      <c r="D122" s="16" t="s">
        <v>510</v>
      </c>
      <c r="E122" s="138">
        <v>50000.0</v>
      </c>
      <c r="F122" s="139"/>
      <c r="G122" s="42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ht="14.25" customHeight="1">
      <c r="A123" s="136"/>
      <c r="B123" s="56"/>
      <c r="C123" s="15">
        <v>45816.0</v>
      </c>
      <c r="D123" s="16" t="s">
        <v>539</v>
      </c>
      <c r="E123" s="138">
        <v>400000.0</v>
      </c>
      <c r="F123" s="139"/>
      <c r="G123" s="42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ht="14.25" customHeight="1">
      <c r="A124" s="136"/>
      <c r="B124" s="56"/>
      <c r="C124" s="15">
        <v>45816.0</v>
      </c>
      <c r="D124" s="16" t="s">
        <v>323</v>
      </c>
      <c r="E124" s="138">
        <v>5000000.0</v>
      </c>
      <c r="F124" s="139"/>
      <c r="G124" s="44" t="s">
        <v>9</v>
      </c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ht="14.25" customHeight="1">
      <c r="A125" s="136"/>
      <c r="B125" s="56"/>
      <c r="C125" s="15">
        <v>45816.0</v>
      </c>
      <c r="D125" s="16" t="s">
        <v>396</v>
      </c>
      <c r="E125" s="138">
        <v>100000.0</v>
      </c>
      <c r="F125" s="139"/>
      <c r="G125" s="42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ht="14.25" customHeight="1">
      <c r="A126" s="136"/>
      <c r="B126" s="56"/>
      <c r="C126" s="15">
        <v>45817.0</v>
      </c>
      <c r="D126" s="16" t="s">
        <v>374</v>
      </c>
      <c r="E126" s="138">
        <v>135000.0</v>
      </c>
      <c r="F126" s="139"/>
      <c r="G126" s="44" t="s">
        <v>9</v>
      </c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ht="14.25" customHeight="1">
      <c r="A127" s="136"/>
      <c r="B127" s="56"/>
      <c r="C127" s="15">
        <v>45817.0</v>
      </c>
      <c r="D127" s="16" t="s">
        <v>64</v>
      </c>
      <c r="E127" s="138">
        <v>50000.0</v>
      </c>
      <c r="F127" s="139"/>
      <c r="G127" s="42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ht="14.25" customHeight="1">
      <c r="A128" s="136"/>
      <c r="B128" s="56"/>
      <c r="C128" s="15">
        <v>45817.0</v>
      </c>
      <c r="D128" s="16" t="s">
        <v>209</v>
      </c>
      <c r="E128" s="138">
        <v>50000.0</v>
      </c>
      <c r="F128" s="139"/>
      <c r="G128" s="42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ht="14.25" customHeight="1">
      <c r="A129" s="136"/>
      <c r="B129" s="56"/>
      <c r="C129" s="15">
        <v>45817.0</v>
      </c>
      <c r="D129" s="16" t="s">
        <v>118</v>
      </c>
      <c r="E129" s="138">
        <v>2000000.0</v>
      </c>
      <c r="F129" s="139"/>
      <c r="G129" s="44" t="s">
        <v>119</v>
      </c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ht="14.25" customHeight="1">
      <c r="A130" s="136"/>
      <c r="B130" s="56"/>
      <c r="C130" s="15">
        <v>45817.0</v>
      </c>
      <c r="D130" s="16" t="s">
        <v>118</v>
      </c>
      <c r="E130" s="138">
        <v>500077.0</v>
      </c>
      <c r="F130" s="139"/>
      <c r="G130" s="44" t="s">
        <v>120</v>
      </c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ht="14.25" customHeight="1">
      <c r="A131" s="136"/>
      <c r="B131" s="56"/>
      <c r="C131" s="15">
        <v>45817.0</v>
      </c>
      <c r="D131" s="16" t="s">
        <v>118</v>
      </c>
      <c r="E131" s="138">
        <v>400077.0</v>
      </c>
      <c r="F131" s="139"/>
      <c r="G131" s="44" t="s">
        <v>120</v>
      </c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ht="14.25" customHeight="1">
      <c r="A132" s="136"/>
      <c r="B132" s="56"/>
      <c r="C132" s="15">
        <v>45817.0</v>
      </c>
      <c r="D132" s="16" t="s">
        <v>352</v>
      </c>
      <c r="E132" s="138">
        <v>1000000.0</v>
      </c>
      <c r="F132" s="139"/>
      <c r="G132" s="42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ht="14.25" customHeight="1">
      <c r="A133" s="136"/>
      <c r="B133" s="56"/>
      <c r="C133" s="15">
        <v>45817.0</v>
      </c>
      <c r="D133" s="16" t="s">
        <v>143</v>
      </c>
      <c r="E133" s="138">
        <v>500000.0</v>
      </c>
      <c r="F133" s="139"/>
      <c r="G133" s="44" t="s">
        <v>9</v>
      </c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ht="14.25" customHeight="1">
      <c r="A134" s="136"/>
      <c r="B134" s="56"/>
      <c r="C134" s="15">
        <v>45817.0</v>
      </c>
      <c r="D134" s="16" t="s">
        <v>268</v>
      </c>
      <c r="E134" s="138">
        <v>50000.0</v>
      </c>
      <c r="F134" s="139"/>
      <c r="G134" s="42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ht="14.25" customHeight="1">
      <c r="A135" s="136"/>
      <c r="B135" s="56"/>
      <c r="C135" s="15">
        <v>45817.0</v>
      </c>
      <c r="D135" s="16" t="s">
        <v>163</v>
      </c>
      <c r="E135" s="138">
        <v>5000000.0</v>
      </c>
      <c r="F135" s="139"/>
      <c r="G135" s="42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ht="14.25" customHeight="1">
      <c r="A136" s="136"/>
      <c r="B136" s="56"/>
      <c r="C136" s="15">
        <v>45817.0</v>
      </c>
      <c r="D136" s="16" t="s">
        <v>142</v>
      </c>
      <c r="E136" s="138">
        <v>300000.0</v>
      </c>
      <c r="F136" s="139"/>
      <c r="G136" s="44" t="s">
        <v>9</v>
      </c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ht="14.25" customHeight="1">
      <c r="A137" s="136"/>
      <c r="B137" s="56"/>
      <c r="C137" s="15">
        <v>45817.0</v>
      </c>
      <c r="D137" s="16" t="s">
        <v>62</v>
      </c>
      <c r="E137" s="138">
        <v>211073.0</v>
      </c>
      <c r="F137" s="139"/>
      <c r="G137" s="42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ht="14.25" customHeight="1">
      <c r="A138" s="136"/>
      <c r="B138" s="56"/>
      <c r="C138" s="15">
        <v>45817.0</v>
      </c>
      <c r="D138" s="16" t="s">
        <v>27</v>
      </c>
      <c r="E138" s="138">
        <v>25000.0</v>
      </c>
      <c r="F138" s="139"/>
      <c r="G138" s="42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ht="14.25" customHeight="1">
      <c r="A139" s="136"/>
      <c r="B139" s="56"/>
      <c r="C139" s="15">
        <v>45817.0</v>
      </c>
      <c r="D139" s="16" t="s">
        <v>181</v>
      </c>
      <c r="E139" s="138">
        <v>100000.0</v>
      </c>
      <c r="F139" s="139"/>
      <c r="G139" s="42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ht="14.25" customHeight="1">
      <c r="A140" s="136"/>
      <c r="B140" s="56"/>
      <c r="C140" s="15">
        <v>45817.0</v>
      </c>
      <c r="D140" s="16" t="s">
        <v>181</v>
      </c>
      <c r="E140" s="138">
        <v>100000.0</v>
      </c>
      <c r="F140" s="139"/>
      <c r="G140" s="42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ht="14.25" customHeight="1">
      <c r="A141" s="136"/>
      <c r="B141" s="56"/>
      <c r="C141" s="15">
        <v>45817.0</v>
      </c>
      <c r="D141" s="16" t="s">
        <v>127</v>
      </c>
      <c r="E141" s="138">
        <v>100000.0</v>
      </c>
      <c r="F141" s="139"/>
      <c r="G141" s="42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ht="14.25" customHeight="1">
      <c r="A142" s="136"/>
      <c r="B142" s="56"/>
      <c r="C142" s="15">
        <v>45817.0</v>
      </c>
      <c r="D142" s="16" t="s">
        <v>172</v>
      </c>
      <c r="E142" s="143">
        <v>100000.0</v>
      </c>
      <c r="F142" s="146"/>
      <c r="G142" s="42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ht="14.25" customHeight="1">
      <c r="A143" s="136"/>
      <c r="B143" s="56"/>
      <c r="C143" s="15">
        <v>45817.0</v>
      </c>
      <c r="D143" s="16" t="s">
        <v>255</v>
      </c>
      <c r="E143" s="145">
        <v>10000.0</v>
      </c>
      <c r="F143" s="146"/>
      <c r="G143" s="42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ht="14.25" customHeight="1">
      <c r="A144" s="136"/>
      <c r="B144" s="56"/>
      <c r="C144" s="15">
        <v>45817.0</v>
      </c>
      <c r="D144" s="16" t="s">
        <v>110</v>
      </c>
      <c r="E144" s="138">
        <v>50000.0</v>
      </c>
      <c r="F144" s="139"/>
      <c r="G144" s="42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ht="14.25" customHeight="1">
      <c r="A145" s="136"/>
      <c r="B145" s="56"/>
      <c r="C145" s="15">
        <v>45817.0</v>
      </c>
      <c r="D145" s="16" t="s">
        <v>114</v>
      </c>
      <c r="E145" s="138">
        <v>200000.0</v>
      </c>
      <c r="F145" s="139"/>
      <c r="G145" s="44" t="s">
        <v>9</v>
      </c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ht="14.25" customHeight="1">
      <c r="A146" s="136"/>
      <c r="B146" s="56"/>
      <c r="C146" s="15">
        <v>45817.0</v>
      </c>
      <c r="D146" s="16" t="s">
        <v>202</v>
      </c>
      <c r="E146" s="138">
        <v>500000.0</v>
      </c>
      <c r="F146" s="139"/>
      <c r="G146" s="42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ht="14.25" customHeight="1">
      <c r="A147" s="136"/>
      <c r="B147" s="56"/>
      <c r="C147" s="15">
        <v>45818.0</v>
      </c>
      <c r="D147" s="16" t="s">
        <v>49</v>
      </c>
      <c r="E147" s="138">
        <v>40000.0</v>
      </c>
      <c r="F147" s="139"/>
      <c r="G147" s="42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ht="14.25" customHeight="1">
      <c r="A148" s="136"/>
      <c r="B148" s="56"/>
      <c r="C148" s="15">
        <v>45818.0</v>
      </c>
      <c r="D148" s="16" t="s">
        <v>22</v>
      </c>
      <c r="E148" s="138">
        <v>50000.0</v>
      </c>
      <c r="F148" s="139"/>
      <c r="G148" s="42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ht="14.25" customHeight="1">
      <c r="A149" s="136"/>
      <c r="B149" s="56"/>
      <c r="C149" s="15">
        <v>45818.0</v>
      </c>
      <c r="D149" s="16" t="s">
        <v>391</v>
      </c>
      <c r="E149" s="138">
        <v>25000.0</v>
      </c>
      <c r="F149" s="139"/>
      <c r="G149" s="42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ht="14.25" customHeight="1">
      <c r="A150" s="136"/>
      <c r="B150" s="56"/>
      <c r="C150" s="15">
        <v>45818.0</v>
      </c>
      <c r="D150" s="16" t="s">
        <v>100</v>
      </c>
      <c r="E150" s="138">
        <v>250000.0</v>
      </c>
      <c r="F150" s="139"/>
      <c r="G150" s="44" t="s">
        <v>9</v>
      </c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ht="14.25" customHeight="1">
      <c r="A151" s="136"/>
      <c r="B151" s="56"/>
      <c r="C151" s="15">
        <v>45818.0</v>
      </c>
      <c r="D151" s="16" t="s">
        <v>27</v>
      </c>
      <c r="E151" s="138">
        <v>25000.0</v>
      </c>
      <c r="F151" s="139"/>
      <c r="G151" s="42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ht="14.25" customHeight="1">
      <c r="A152" s="136"/>
      <c r="B152" s="56"/>
      <c r="C152" s="15">
        <v>45818.0</v>
      </c>
      <c r="D152" s="16" t="s">
        <v>638</v>
      </c>
      <c r="E152" s="138">
        <v>100000.0</v>
      </c>
      <c r="F152" s="139"/>
      <c r="G152" s="42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ht="14.25" customHeight="1">
      <c r="A153" s="136"/>
      <c r="B153" s="56"/>
      <c r="C153" s="15">
        <v>45818.0</v>
      </c>
      <c r="D153" s="16" t="s">
        <v>147</v>
      </c>
      <c r="E153" s="138">
        <v>150000.0</v>
      </c>
      <c r="F153" s="139"/>
      <c r="G153" s="42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ht="14.25" customHeight="1">
      <c r="A154" s="136"/>
      <c r="B154" s="56"/>
      <c r="C154" s="15">
        <v>45818.0</v>
      </c>
      <c r="D154" s="16" t="s">
        <v>172</v>
      </c>
      <c r="E154" s="138">
        <v>120000.0</v>
      </c>
      <c r="F154" s="139"/>
      <c r="G154" s="42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ht="14.25" customHeight="1">
      <c r="A155" s="136"/>
      <c r="B155" s="56"/>
      <c r="C155" s="15">
        <v>45818.0</v>
      </c>
      <c r="D155" s="16" t="s">
        <v>689</v>
      </c>
      <c r="E155" s="142"/>
      <c r="F155" s="138">
        <v>1.9517561E7</v>
      </c>
      <c r="G155" s="42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ht="14.25" customHeight="1">
      <c r="A156" s="136"/>
      <c r="B156" s="56"/>
      <c r="C156" s="15">
        <v>45819.0</v>
      </c>
      <c r="D156" s="16" t="s">
        <v>272</v>
      </c>
      <c r="E156" s="138">
        <v>50000.0</v>
      </c>
      <c r="F156" s="139"/>
      <c r="G156" s="42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ht="14.25" customHeight="1">
      <c r="A157" s="136"/>
      <c r="B157" s="56"/>
      <c r="C157" s="15">
        <v>45819.0</v>
      </c>
      <c r="D157" s="16" t="s">
        <v>391</v>
      </c>
      <c r="E157" s="138">
        <v>25000.0</v>
      </c>
      <c r="F157" s="139"/>
      <c r="G157" s="42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ht="14.25" customHeight="1">
      <c r="A158" s="136"/>
      <c r="B158" s="56"/>
      <c r="C158" s="15">
        <v>45819.0</v>
      </c>
      <c r="D158" s="16" t="s">
        <v>346</v>
      </c>
      <c r="E158" s="138">
        <v>50000.0</v>
      </c>
      <c r="F158" s="139"/>
      <c r="G158" s="42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ht="14.25" customHeight="1">
      <c r="A159" s="136"/>
      <c r="B159" s="56"/>
      <c r="C159" s="15">
        <v>45819.0</v>
      </c>
      <c r="D159" s="16" t="s">
        <v>223</v>
      </c>
      <c r="E159" s="138">
        <v>50000.0</v>
      </c>
      <c r="F159" s="139"/>
      <c r="G159" s="42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ht="14.25" customHeight="1">
      <c r="A160" s="136"/>
      <c r="B160" s="56"/>
      <c r="C160" s="15">
        <v>45819.0</v>
      </c>
      <c r="D160" s="16" t="s">
        <v>49</v>
      </c>
      <c r="E160" s="138">
        <v>40000.0</v>
      </c>
      <c r="F160" s="139"/>
      <c r="G160" s="42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ht="14.25" customHeight="1">
      <c r="A161" s="136"/>
      <c r="B161" s="56"/>
      <c r="C161" s="15">
        <v>45819.0</v>
      </c>
      <c r="D161" s="16" t="s">
        <v>192</v>
      </c>
      <c r="E161" s="138">
        <v>300000.0</v>
      </c>
      <c r="F161" s="139"/>
      <c r="G161" s="42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ht="14.25" customHeight="1">
      <c r="A162" s="136"/>
      <c r="B162" s="56"/>
      <c r="C162" s="15">
        <v>45819.0</v>
      </c>
      <c r="D162" s="16" t="s">
        <v>48</v>
      </c>
      <c r="E162" s="138">
        <v>200000.0</v>
      </c>
      <c r="F162" s="139"/>
      <c r="G162" s="42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ht="14.25" customHeight="1">
      <c r="A163" s="136"/>
      <c r="B163" s="56"/>
      <c r="C163" s="15">
        <v>45819.0</v>
      </c>
      <c r="D163" s="16" t="s">
        <v>117</v>
      </c>
      <c r="E163" s="138">
        <v>50000.0</v>
      </c>
      <c r="F163" s="139"/>
      <c r="G163" s="42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ht="14.25" customHeight="1">
      <c r="A164" s="136"/>
      <c r="B164" s="56"/>
      <c r="C164" s="15">
        <v>45819.0</v>
      </c>
      <c r="D164" s="16" t="s">
        <v>146</v>
      </c>
      <c r="E164" s="138">
        <v>300000.0</v>
      </c>
      <c r="F164" s="139"/>
      <c r="G164" s="42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ht="14.25" customHeight="1">
      <c r="A165" s="136"/>
      <c r="B165" s="56"/>
      <c r="C165" s="15">
        <v>45819.0</v>
      </c>
      <c r="D165" s="16" t="s">
        <v>191</v>
      </c>
      <c r="E165" s="138">
        <v>50000.0</v>
      </c>
      <c r="F165" s="139"/>
      <c r="G165" s="42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ht="14.25" customHeight="1">
      <c r="A166" s="136"/>
      <c r="B166" s="56"/>
      <c r="C166" s="15">
        <v>45819.0</v>
      </c>
      <c r="D166" s="16" t="s">
        <v>690</v>
      </c>
      <c r="E166" s="138">
        <v>600000.0</v>
      </c>
      <c r="F166" s="139"/>
      <c r="G166" s="42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ht="14.25" customHeight="1">
      <c r="A167" s="136"/>
      <c r="B167" s="56"/>
      <c r="C167" s="15">
        <v>45819.0</v>
      </c>
      <c r="D167" s="16" t="s">
        <v>8</v>
      </c>
      <c r="E167" s="138">
        <v>100000.0</v>
      </c>
      <c r="F167" s="139"/>
      <c r="G167" s="44" t="s">
        <v>60</v>
      </c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ht="14.25" customHeight="1">
      <c r="A168" s="136"/>
      <c r="B168" s="56"/>
      <c r="C168" s="15">
        <v>45820.0</v>
      </c>
      <c r="D168" s="16" t="s">
        <v>167</v>
      </c>
      <c r="E168" s="138">
        <v>500000.0</v>
      </c>
      <c r="F168" s="139"/>
      <c r="G168" s="44" t="s">
        <v>9</v>
      </c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ht="14.25" customHeight="1">
      <c r="A169" s="136"/>
      <c r="B169" s="56"/>
      <c r="C169" s="15">
        <v>45820.0</v>
      </c>
      <c r="D169" s="16" t="s">
        <v>127</v>
      </c>
      <c r="E169" s="138">
        <v>50000.0</v>
      </c>
      <c r="F169" s="139"/>
      <c r="G169" s="42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ht="14.25" customHeight="1">
      <c r="A170" s="136"/>
      <c r="B170" s="56"/>
      <c r="C170" s="15">
        <v>45820.0</v>
      </c>
      <c r="D170" s="16" t="s">
        <v>691</v>
      </c>
      <c r="E170" s="138">
        <v>500000.0</v>
      </c>
      <c r="F170" s="139"/>
      <c r="G170" s="42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ht="14.25" customHeight="1">
      <c r="A171" s="136"/>
      <c r="B171" s="56"/>
      <c r="C171" s="15">
        <v>45820.0</v>
      </c>
      <c r="D171" s="16" t="s">
        <v>245</v>
      </c>
      <c r="E171" s="138">
        <v>200000.0</v>
      </c>
      <c r="F171" s="139"/>
      <c r="G171" s="42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ht="14.25" customHeight="1">
      <c r="A172" s="136"/>
      <c r="B172" s="56"/>
      <c r="C172" s="15">
        <v>45820.0</v>
      </c>
      <c r="D172" s="16" t="s">
        <v>391</v>
      </c>
      <c r="E172" s="138">
        <v>30000.0</v>
      </c>
      <c r="F172" s="139"/>
      <c r="G172" s="42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ht="14.25" customHeight="1">
      <c r="A173" s="136"/>
      <c r="B173" s="56"/>
      <c r="C173" s="15">
        <v>45820.0</v>
      </c>
      <c r="D173" s="16" t="s">
        <v>162</v>
      </c>
      <c r="E173" s="138">
        <v>50000.0</v>
      </c>
      <c r="F173" s="139"/>
      <c r="G173" s="42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ht="14.25" customHeight="1">
      <c r="A174" s="136"/>
      <c r="B174" s="56"/>
      <c r="C174" s="15">
        <v>45820.0</v>
      </c>
      <c r="D174" s="16" t="s">
        <v>171</v>
      </c>
      <c r="E174" s="138">
        <v>100000.0</v>
      </c>
      <c r="F174" s="139"/>
      <c r="G174" s="42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ht="14.25" customHeight="1">
      <c r="A175" s="136"/>
      <c r="B175" s="56"/>
      <c r="C175" s="15">
        <v>45820.0</v>
      </c>
      <c r="D175" s="16" t="s">
        <v>169</v>
      </c>
      <c r="E175" s="138">
        <v>250000.0</v>
      </c>
      <c r="F175" s="139"/>
      <c r="G175" s="44" t="s">
        <v>60</v>
      </c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ht="14.25" customHeight="1">
      <c r="A176" s="136"/>
      <c r="B176" s="56"/>
      <c r="C176" s="15">
        <v>45820.0</v>
      </c>
      <c r="D176" s="16" t="s">
        <v>57</v>
      </c>
      <c r="E176" s="138">
        <v>100000.0</v>
      </c>
      <c r="F176" s="139"/>
      <c r="G176" s="42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ht="14.25" customHeight="1">
      <c r="A177" s="136"/>
      <c r="B177" s="56"/>
      <c r="C177" s="15">
        <v>45821.0</v>
      </c>
      <c r="D177" s="16" t="s">
        <v>45</v>
      </c>
      <c r="E177" s="138">
        <v>600000.0</v>
      </c>
      <c r="F177" s="139"/>
      <c r="G177" s="44" t="s">
        <v>46</v>
      </c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ht="14.25" customHeight="1">
      <c r="A178" s="136"/>
      <c r="B178" s="56"/>
      <c r="C178" s="15">
        <v>45821.0</v>
      </c>
      <c r="D178" s="16" t="s">
        <v>27</v>
      </c>
      <c r="E178" s="138">
        <v>25000.0</v>
      </c>
      <c r="F178" s="139"/>
      <c r="G178" s="42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ht="14.25" customHeight="1">
      <c r="A179" s="136"/>
      <c r="B179" s="56"/>
      <c r="C179" s="15">
        <v>45821.0</v>
      </c>
      <c r="D179" s="16" t="s">
        <v>517</v>
      </c>
      <c r="E179" s="138">
        <v>20000.0</v>
      </c>
      <c r="F179" s="139"/>
      <c r="G179" s="42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ht="14.25" customHeight="1">
      <c r="A180" s="136"/>
      <c r="B180" s="56"/>
      <c r="C180" s="15">
        <v>45821.0</v>
      </c>
      <c r="D180" s="16" t="s">
        <v>391</v>
      </c>
      <c r="E180" s="138">
        <v>20000.0</v>
      </c>
      <c r="F180" s="139"/>
      <c r="G180" s="42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ht="14.25" customHeight="1">
      <c r="A181" s="136"/>
      <c r="B181" s="56"/>
      <c r="C181" s="15">
        <v>45821.0</v>
      </c>
      <c r="D181" s="16" t="s">
        <v>586</v>
      </c>
      <c r="E181" s="138">
        <v>1000000.0</v>
      </c>
      <c r="F181" s="139"/>
      <c r="G181" s="44" t="s">
        <v>9</v>
      </c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ht="14.25" customHeight="1">
      <c r="A182" s="136"/>
      <c r="B182" s="56"/>
      <c r="C182" s="15">
        <v>45821.0</v>
      </c>
      <c r="D182" s="16" t="s">
        <v>58</v>
      </c>
      <c r="E182" s="138">
        <v>129726.0</v>
      </c>
      <c r="F182" s="139"/>
      <c r="G182" s="42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ht="14.25" customHeight="1">
      <c r="A183" s="136"/>
      <c r="B183" s="56"/>
      <c r="C183" s="15">
        <v>45821.0</v>
      </c>
      <c r="D183" s="16" t="s">
        <v>49</v>
      </c>
      <c r="E183" s="138">
        <v>40000.0</v>
      </c>
      <c r="F183" s="139"/>
      <c r="G183" s="42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  <row r="184" ht="14.25" customHeight="1">
      <c r="A184" s="136"/>
      <c r="B184" s="56"/>
      <c r="C184" s="15">
        <v>45821.0</v>
      </c>
      <c r="D184" s="16" t="s">
        <v>14</v>
      </c>
      <c r="E184" s="138">
        <v>12000.0</v>
      </c>
      <c r="F184" s="139"/>
      <c r="G184" s="42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</row>
    <row r="185" ht="14.25" customHeight="1">
      <c r="A185" s="136"/>
      <c r="B185" s="56"/>
      <c r="C185" s="15">
        <v>45821.0</v>
      </c>
      <c r="D185" s="16" t="s">
        <v>577</v>
      </c>
      <c r="E185" s="138">
        <v>250000.0</v>
      </c>
      <c r="F185" s="139"/>
      <c r="G185" s="44" t="s">
        <v>9</v>
      </c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</row>
    <row r="186" ht="14.25" customHeight="1">
      <c r="A186" s="136"/>
      <c r="B186" s="56"/>
      <c r="C186" s="15">
        <v>45821.0</v>
      </c>
      <c r="D186" s="16" t="s">
        <v>417</v>
      </c>
      <c r="E186" s="138">
        <v>1000000.0</v>
      </c>
      <c r="F186" s="139"/>
      <c r="G186" s="42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</row>
    <row r="187" ht="14.25" customHeight="1">
      <c r="A187" s="136"/>
      <c r="B187" s="56"/>
      <c r="C187" s="15">
        <v>45821.0</v>
      </c>
      <c r="D187" s="16" t="s">
        <v>234</v>
      </c>
      <c r="E187" s="138">
        <v>100000.0</v>
      </c>
      <c r="F187" s="139"/>
      <c r="G187" s="42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ht="14.25" customHeight="1">
      <c r="A188" s="136"/>
      <c r="B188" s="56"/>
      <c r="C188" s="15">
        <v>45821.0</v>
      </c>
      <c r="D188" s="16" t="s">
        <v>255</v>
      </c>
      <c r="E188" s="138">
        <v>10000.0</v>
      </c>
      <c r="F188" s="139"/>
      <c r="G188" s="42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</row>
    <row r="189" ht="14.25" customHeight="1">
      <c r="A189" s="136"/>
      <c r="B189" s="56"/>
      <c r="C189" s="15">
        <v>45821.0</v>
      </c>
      <c r="D189" s="16" t="s">
        <v>692</v>
      </c>
      <c r="E189" s="138">
        <v>1501118.0</v>
      </c>
      <c r="F189" s="139"/>
      <c r="G189" s="42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</row>
    <row r="190" ht="14.25" customHeight="1">
      <c r="A190" s="136"/>
      <c r="B190" s="56"/>
      <c r="C190" s="15">
        <v>45822.0</v>
      </c>
      <c r="D190" s="16" t="s">
        <v>384</v>
      </c>
      <c r="E190" s="138">
        <v>500000.0</v>
      </c>
      <c r="F190" s="139"/>
      <c r="G190" s="42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</row>
    <row r="191" ht="14.25" customHeight="1">
      <c r="A191" s="136"/>
      <c r="B191" s="56"/>
      <c r="C191" s="15">
        <v>45822.0</v>
      </c>
      <c r="D191" s="16" t="s">
        <v>115</v>
      </c>
      <c r="E191" s="138">
        <v>100000.0</v>
      </c>
      <c r="F191" s="139"/>
      <c r="G191" s="42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</row>
    <row r="192" ht="14.25" customHeight="1">
      <c r="A192" s="136"/>
      <c r="B192" s="56"/>
      <c r="C192" s="15">
        <v>45822.0</v>
      </c>
      <c r="D192" s="16" t="s">
        <v>407</v>
      </c>
      <c r="E192" s="138">
        <v>1000000.0</v>
      </c>
      <c r="F192" s="139"/>
      <c r="G192" s="42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</row>
    <row r="193" ht="14.25" customHeight="1">
      <c r="A193" s="136"/>
      <c r="B193" s="56"/>
      <c r="C193" s="15">
        <v>45822.0</v>
      </c>
      <c r="D193" s="16" t="s">
        <v>322</v>
      </c>
      <c r="E193" s="138">
        <v>500000.0</v>
      </c>
      <c r="F193" s="139"/>
      <c r="G193" s="44" t="s">
        <v>9</v>
      </c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</row>
    <row r="194" ht="14.25" customHeight="1">
      <c r="A194" s="136"/>
      <c r="B194" s="56"/>
      <c r="C194" s="15">
        <v>45822.0</v>
      </c>
      <c r="D194" s="16" t="s">
        <v>371</v>
      </c>
      <c r="E194" s="138">
        <v>50000.0</v>
      </c>
      <c r="F194" s="139"/>
      <c r="G194" s="42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</row>
    <row r="195" ht="14.25" customHeight="1">
      <c r="A195" s="136"/>
      <c r="B195" s="56"/>
      <c r="C195" s="15">
        <v>45822.0</v>
      </c>
      <c r="D195" s="16" t="s">
        <v>204</v>
      </c>
      <c r="E195" s="138">
        <v>300000.0</v>
      </c>
      <c r="F195" s="139"/>
      <c r="G195" s="44" t="s">
        <v>9</v>
      </c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</row>
    <row r="196" ht="14.25" customHeight="1">
      <c r="A196" s="136"/>
      <c r="B196" s="56"/>
      <c r="C196" s="15">
        <v>45822.0</v>
      </c>
      <c r="D196" s="16" t="s">
        <v>689</v>
      </c>
      <c r="E196" s="142"/>
      <c r="F196" s="138">
        <v>2.135E7</v>
      </c>
      <c r="G196" s="42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</row>
    <row r="197" ht="14.25" customHeight="1">
      <c r="A197" s="136"/>
      <c r="B197" s="56"/>
      <c r="C197" s="15">
        <v>45823.0</v>
      </c>
      <c r="D197" s="16" t="s">
        <v>188</v>
      </c>
      <c r="E197" s="138">
        <v>200000.0</v>
      </c>
      <c r="F197" s="139"/>
      <c r="G197" s="44" t="s">
        <v>9</v>
      </c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</row>
    <row r="198" ht="14.25" customHeight="1">
      <c r="A198" s="136"/>
      <c r="B198" s="56"/>
      <c r="C198" s="15">
        <v>45823.0</v>
      </c>
      <c r="D198" s="16" t="s">
        <v>92</v>
      </c>
      <c r="E198" s="138">
        <v>100000.0</v>
      </c>
      <c r="F198" s="139"/>
      <c r="G198" s="42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</row>
    <row r="199" ht="14.25" customHeight="1">
      <c r="A199" s="136"/>
      <c r="B199" s="56"/>
      <c r="C199" s="15">
        <v>45823.0</v>
      </c>
      <c r="D199" s="16" t="s">
        <v>94</v>
      </c>
      <c r="E199" s="138">
        <v>25000.0</v>
      </c>
      <c r="F199" s="139"/>
      <c r="G199" s="42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</row>
    <row r="200" ht="14.25" customHeight="1">
      <c r="A200" s="136"/>
      <c r="B200" s="56"/>
      <c r="C200" s="15">
        <v>45823.0</v>
      </c>
      <c r="D200" s="16" t="s">
        <v>27</v>
      </c>
      <c r="E200" s="138">
        <v>50000.0</v>
      </c>
      <c r="F200" s="139"/>
      <c r="G200" s="42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</row>
    <row r="201" ht="14.25" customHeight="1">
      <c r="A201" s="136"/>
      <c r="B201" s="56"/>
      <c r="C201" s="15">
        <v>45823.0</v>
      </c>
      <c r="D201" s="16" t="s">
        <v>350</v>
      </c>
      <c r="E201" s="138">
        <v>100000.0</v>
      </c>
      <c r="F201" s="139"/>
      <c r="G201" s="42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</row>
    <row r="202" ht="14.25" customHeight="1">
      <c r="A202" s="136"/>
      <c r="B202" s="56"/>
      <c r="C202" s="15">
        <v>45823.0</v>
      </c>
      <c r="D202" s="16" t="s">
        <v>621</v>
      </c>
      <c r="E202" s="138">
        <v>1500000.0</v>
      </c>
      <c r="F202" s="139"/>
      <c r="G202" s="42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</row>
    <row r="203" ht="14.25" customHeight="1">
      <c r="A203" s="136"/>
      <c r="B203" s="56"/>
      <c r="C203" s="15">
        <v>45823.0</v>
      </c>
      <c r="D203" s="16" t="s">
        <v>505</v>
      </c>
      <c r="E203" s="138">
        <v>500000.0</v>
      </c>
      <c r="F203" s="139"/>
      <c r="G203" s="42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</row>
    <row r="204" ht="14.25" customHeight="1">
      <c r="A204" s="136"/>
      <c r="B204" s="56"/>
      <c r="C204" s="15">
        <v>45823.0</v>
      </c>
      <c r="D204" s="16" t="s">
        <v>546</v>
      </c>
      <c r="E204" s="138">
        <v>1000000.0</v>
      </c>
      <c r="F204" s="139"/>
      <c r="G204" s="44" t="s">
        <v>9</v>
      </c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</row>
    <row r="205" ht="14.25" customHeight="1">
      <c r="A205" s="136"/>
      <c r="B205" s="56"/>
      <c r="C205" s="15">
        <v>45823.0</v>
      </c>
      <c r="D205" s="16" t="s">
        <v>510</v>
      </c>
      <c r="E205" s="138">
        <v>50000.0</v>
      </c>
      <c r="F205" s="139"/>
      <c r="G205" s="42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</row>
    <row r="206" ht="14.25" customHeight="1">
      <c r="A206" s="136"/>
      <c r="B206" s="56"/>
      <c r="C206" s="15">
        <v>45823.0</v>
      </c>
      <c r="D206" s="16" t="s">
        <v>240</v>
      </c>
      <c r="E206" s="138">
        <v>200000.0</v>
      </c>
      <c r="F206" s="139"/>
      <c r="G206" s="42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</row>
    <row r="207" ht="14.25" customHeight="1">
      <c r="A207" s="136"/>
      <c r="B207" s="56"/>
      <c r="C207" s="15">
        <v>45823.0</v>
      </c>
      <c r="D207" s="16" t="s">
        <v>47</v>
      </c>
      <c r="E207" s="138">
        <v>300000.0</v>
      </c>
      <c r="F207" s="139"/>
      <c r="G207" s="44" t="s">
        <v>9</v>
      </c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</row>
    <row r="208" ht="14.25" customHeight="1">
      <c r="A208" s="136"/>
      <c r="B208" s="56"/>
      <c r="C208" s="15">
        <v>45823.0</v>
      </c>
      <c r="D208" s="16" t="s">
        <v>420</v>
      </c>
      <c r="E208" s="138">
        <v>100000.0</v>
      </c>
      <c r="F208" s="139"/>
      <c r="G208" s="44">
        <v>19.0</v>
      </c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</row>
    <row r="209" ht="14.25" customHeight="1">
      <c r="A209" s="136"/>
      <c r="B209" s="56"/>
      <c r="C209" s="15">
        <v>45824.0</v>
      </c>
      <c r="D209" s="16" t="s">
        <v>111</v>
      </c>
      <c r="E209" s="138">
        <v>50000.0</v>
      </c>
      <c r="F209" s="139"/>
      <c r="G209" s="42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</row>
    <row r="210" ht="14.25" customHeight="1">
      <c r="A210" s="136"/>
      <c r="B210" s="56"/>
      <c r="C210" s="15">
        <v>45824.0</v>
      </c>
      <c r="D210" s="16" t="s">
        <v>209</v>
      </c>
      <c r="E210" s="138">
        <v>50000.0</v>
      </c>
      <c r="F210" s="139"/>
      <c r="G210" s="42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</row>
    <row r="211" ht="14.25" customHeight="1">
      <c r="A211" s="136"/>
      <c r="B211" s="56"/>
      <c r="C211" s="15">
        <v>45824.0</v>
      </c>
      <c r="D211" s="16" t="s">
        <v>693</v>
      </c>
      <c r="E211" s="138">
        <v>150000.0</v>
      </c>
      <c r="F211" s="139"/>
      <c r="G211" s="42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</row>
    <row r="212" ht="14.25" customHeight="1">
      <c r="A212" s="136"/>
      <c r="B212" s="56"/>
      <c r="C212" s="15">
        <v>45824.0</v>
      </c>
      <c r="D212" s="16" t="s">
        <v>233</v>
      </c>
      <c r="E212" s="138">
        <v>250000.0</v>
      </c>
      <c r="F212" s="139"/>
      <c r="G212" s="42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</row>
    <row r="213" ht="14.25" customHeight="1">
      <c r="A213" s="136"/>
      <c r="B213" s="56"/>
      <c r="C213" s="15">
        <v>45824.0</v>
      </c>
      <c r="D213" s="16" t="s">
        <v>391</v>
      </c>
      <c r="E213" s="138">
        <v>20000.0</v>
      </c>
      <c r="F213" s="139"/>
      <c r="G213" s="42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</row>
    <row r="214" ht="14.25" customHeight="1">
      <c r="A214" s="136"/>
      <c r="B214" s="56"/>
      <c r="C214" s="15">
        <v>45824.0</v>
      </c>
      <c r="D214" s="16" t="s">
        <v>200</v>
      </c>
      <c r="E214" s="138">
        <v>300000.0</v>
      </c>
      <c r="F214" s="139"/>
      <c r="G214" s="42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ht="14.25" customHeight="1">
      <c r="A215" s="136"/>
      <c r="B215" s="56"/>
      <c r="C215" s="15">
        <v>45824.0</v>
      </c>
      <c r="D215" s="16" t="s">
        <v>127</v>
      </c>
      <c r="E215" s="138">
        <v>100000.0</v>
      </c>
      <c r="F215" s="139"/>
      <c r="G215" s="42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ht="14.25" customHeight="1">
      <c r="A216" s="136"/>
      <c r="B216" s="56"/>
      <c r="C216" s="15">
        <v>45824.0</v>
      </c>
      <c r="D216" s="16" t="s">
        <v>34</v>
      </c>
      <c r="E216" s="138">
        <v>500000.0</v>
      </c>
      <c r="F216" s="139"/>
      <c r="G216" s="42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ht="14.25" customHeight="1">
      <c r="A217" s="136"/>
      <c r="B217" s="56"/>
      <c r="C217" s="15">
        <v>45824.0</v>
      </c>
      <c r="D217" s="16" t="s">
        <v>172</v>
      </c>
      <c r="E217" s="138">
        <v>120000.0</v>
      </c>
      <c r="F217" s="139"/>
      <c r="G217" s="42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</row>
    <row r="218" ht="14.25" customHeight="1">
      <c r="A218" s="136"/>
      <c r="B218" s="56"/>
      <c r="C218" s="15">
        <v>45824.0</v>
      </c>
      <c r="D218" s="16" t="s">
        <v>55</v>
      </c>
      <c r="E218" s="138">
        <v>50000.0</v>
      </c>
      <c r="F218" s="139"/>
      <c r="G218" s="42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ht="14.25" customHeight="1">
      <c r="A219" s="136"/>
      <c r="B219" s="56"/>
      <c r="C219" s="15">
        <v>45824.0</v>
      </c>
      <c r="D219" s="16" t="s">
        <v>27</v>
      </c>
      <c r="E219" s="138">
        <v>25000.0</v>
      </c>
      <c r="F219" s="139"/>
      <c r="G219" s="42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</row>
    <row r="220" ht="14.25" customHeight="1">
      <c r="A220" s="136"/>
      <c r="B220" s="56"/>
      <c r="C220" s="15">
        <v>45824.0</v>
      </c>
      <c r="D220" s="16" t="s">
        <v>558</v>
      </c>
      <c r="E220" s="138">
        <v>200000.0</v>
      </c>
      <c r="F220" s="139"/>
      <c r="G220" s="42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ht="14.25" customHeight="1">
      <c r="A221" s="136"/>
      <c r="B221" s="56"/>
      <c r="C221" s="15">
        <v>45824.0</v>
      </c>
      <c r="D221" s="16" t="s">
        <v>145</v>
      </c>
      <c r="E221" s="138">
        <v>150000.0</v>
      </c>
      <c r="F221" s="139"/>
      <c r="G221" s="44" t="s">
        <v>9</v>
      </c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</row>
    <row r="222" ht="14.25" customHeight="1">
      <c r="A222" s="136"/>
      <c r="B222" s="56"/>
      <c r="C222" s="15">
        <v>45824.0</v>
      </c>
      <c r="D222" s="16" t="s">
        <v>100</v>
      </c>
      <c r="E222" s="138">
        <v>250000.0</v>
      </c>
      <c r="F222" s="139"/>
      <c r="G222" s="44" t="s">
        <v>9</v>
      </c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ht="14.25" customHeight="1">
      <c r="A223" s="136"/>
      <c r="B223" s="56"/>
      <c r="C223" s="15">
        <v>45824.0</v>
      </c>
      <c r="D223" s="16" t="s">
        <v>255</v>
      </c>
      <c r="E223" s="138">
        <v>10000.0</v>
      </c>
      <c r="F223" s="139"/>
      <c r="G223" s="42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</row>
    <row r="224" ht="14.25" customHeight="1">
      <c r="A224" s="136"/>
      <c r="B224" s="56"/>
      <c r="C224" s="15">
        <v>45824.0</v>
      </c>
      <c r="D224" s="16" t="s">
        <v>517</v>
      </c>
      <c r="E224" s="138">
        <v>15000.0</v>
      </c>
      <c r="F224" s="139"/>
      <c r="G224" s="42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ht="14.25" customHeight="1">
      <c r="A225" s="136"/>
      <c r="B225" s="56"/>
      <c r="C225" s="15">
        <v>45824.0</v>
      </c>
      <c r="D225" s="16" t="s">
        <v>268</v>
      </c>
      <c r="E225" s="138">
        <v>50000.0</v>
      </c>
      <c r="F225" s="139"/>
      <c r="G225" s="42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</row>
    <row r="226" ht="14.25" customHeight="1">
      <c r="A226" s="136"/>
      <c r="B226" s="56"/>
      <c r="C226" s="15">
        <v>45824.0</v>
      </c>
      <c r="D226" s="16" t="s">
        <v>637</v>
      </c>
      <c r="E226" s="138">
        <v>777777.0</v>
      </c>
      <c r="F226" s="139"/>
      <c r="G226" s="44" t="s">
        <v>9</v>
      </c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</row>
    <row r="227" ht="14.25" customHeight="1">
      <c r="A227" s="136"/>
      <c r="B227" s="56"/>
      <c r="C227" s="15">
        <v>45825.0</v>
      </c>
      <c r="D227" s="16" t="s">
        <v>14</v>
      </c>
      <c r="E227" s="138">
        <v>20000.0</v>
      </c>
      <c r="F227" s="139"/>
      <c r="G227" s="42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</row>
    <row r="228" ht="14.25" customHeight="1">
      <c r="A228" s="136"/>
      <c r="B228" s="56"/>
      <c r="C228" s="15">
        <v>45825.0</v>
      </c>
      <c r="D228" s="16" t="s">
        <v>391</v>
      </c>
      <c r="E228" s="138">
        <v>20000.0</v>
      </c>
      <c r="F228" s="139"/>
      <c r="G228" s="42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</row>
    <row r="229" ht="14.25" customHeight="1">
      <c r="A229" s="136"/>
      <c r="B229" s="56"/>
      <c r="C229" s="15">
        <v>45825.0</v>
      </c>
      <c r="D229" s="16" t="s">
        <v>27</v>
      </c>
      <c r="E229" s="138">
        <v>25000.0</v>
      </c>
      <c r="F229" s="139"/>
      <c r="G229" s="42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</row>
    <row r="230" ht="14.25" customHeight="1">
      <c r="A230" s="136"/>
      <c r="B230" s="56"/>
      <c r="C230" s="15">
        <v>45825.0</v>
      </c>
      <c r="D230" s="16" t="s">
        <v>339</v>
      </c>
      <c r="E230" s="138">
        <v>200000.0</v>
      </c>
      <c r="F230" s="139"/>
      <c r="G230" s="42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</row>
    <row r="231" ht="14.25" customHeight="1">
      <c r="A231" s="136"/>
      <c r="B231" s="56"/>
      <c r="C231" s="15">
        <v>45825.0</v>
      </c>
      <c r="D231" s="16" t="s">
        <v>83</v>
      </c>
      <c r="E231" s="138">
        <v>200000.0</v>
      </c>
      <c r="F231" s="139"/>
      <c r="G231" s="42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</row>
    <row r="232" ht="14.25" customHeight="1">
      <c r="A232" s="136"/>
      <c r="B232" s="56"/>
      <c r="C232" s="15">
        <v>45825.0</v>
      </c>
      <c r="D232" s="16" t="s">
        <v>604</v>
      </c>
      <c r="E232" s="138">
        <v>25000.0</v>
      </c>
      <c r="F232" s="139"/>
      <c r="G232" s="42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</row>
    <row r="233" ht="14.25" customHeight="1">
      <c r="A233" s="136"/>
      <c r="B233" s="56"/>
      <c r="C233" s="15">
        <v>45825.0</v>
      </c>
      <c r="D233" s="16" t="s">
        <v>143</v>
      </c>
      <c r="E233" s="138">
        <v>500000.0</v>
      </c>
      <c r="F233" s="139"/>
      <c r="G233" s="44" t="s">
        <v>9</v>
      </c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</row>
    <row r="234" ht="14.25" customHeight="1">
      <c r="A234" s="136"/>
      <c r="B234" s="56"/>
      <c r="C234" s="15">
        <v>45825.0</v>
      </c>
      <c r="D234" s="16" t="s">
        <v>266</v>
      </c>
      <c r="E234" s="138">
        <v>82000.0</v>
      </c>
      <c r="F234" s="139"/>
      <c r="G234" s="42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</row>
    <row r="235" ht="14.25" customHeight="1">
      <c r="A235" s="136"/>
      <c r="B235" s="56"/>
      <c r="C235" s="15">
        <v>45825.0</v>
      </c>
      <c r="D235" s="16" t="s">
        <v>64</v>
      </c>
      <c r="E235" s="138">
        <v>50000.0</v>
      </c>
      <c r="F235" s="139"/>
      <c r="G235" s="42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</row>
    <row r="236" ht="14.25" customHeight="1">
      <c r="A236" s="136"/>
      <c r="B236" s="56"/>
      <c r="C236" s="15">
        <v>45826.0</v>
      </c>
      <c r="D236" s="16" t="s">
        <v>210</v>
      </c>
      <c r="E236" s="138">
        <v>300000.0</v>
      </c>
      <c r="F236" s="139"/>
      <c r="G236" s="42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</row>
    <row r="237" ht="14.25" customHeight="1">
      <c r="A237" s="136"/>
      <c r="B237" s="56"/>
      <c r="C237" s="15">
        <v>45826.0</v>
      </c>
      <c r="D237" s="16" t="s">
        <v>689</v>
      </c>
      <c r="E237" s="142"/>
      <c r="F237" s="138">
        <v>9000000.0</v>
      </c>
      <c r="G237" s="42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</row>
    <row r="238" ht="14.25" customHeight="1">
      <c r="A238" s="136"/>
      <c r="B238" s="56"/>
      <c r="C238" s="15">
        <v>45826.0</v>
      </c>
      <c r="D238" s="16" t="s">
        <v>391</v>
      </c>
      <c r="E238" s="138">
        <v>20000.0</v>
      </c>
      <c r="F238" s="139"/>
      <c r="G238" s="42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</row>
    <row r="239" ht="14.25" customHeight="1">
      <c r="A239" s="136"/>
      <c r="B239" s="56"/>
      <c r="C239" s="15">
        <v>45826.0</v>
      </c>
      <c r="D239" s="16" t="s">
        <v>49</v>
      </c>
      <c r="E239" s="138">
        <v>45000.0</v>
      </c>
      <c r="F239" s="139"/>
      <c r="G239" s="42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</row>
    <row r="240" ht="14.25" customHeight="1">
      <c r="A240" s="136"/>
      <c r="B240" s="56"/>
      <c r="C240" s="15">
        <v>45826.0</v>
      </c>
      <c r="D240" s="16" t="s">
        <v>115</v>
      </c>
      <c r="E240" s="138">
        <v>100000.0</v>
      </c>
      <c r="F240" s="139"/>
      <c r="G240" s="42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</row>
    <row r="241" ht="14.25" customHeight="1">
      <c r="A241" s="136"/>
      <c r="B241" s="56"/>
      <c r="C241" s="15">
        <v>45826.0</v>
      </c>
      <c r="D241" s="16" t="s">
        <v>483</v>
      </c>
      <c r="E241" s="138">
        <v>1000000.0</v>
      </c>
      <c r="F241" s="139"/>
      <c r="G241" s="42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</row>
    <row r="242" ht="14.25" customHeight="1">
      <c r="A242" s="136"/>
      <c r="B242" s="56"/>
      <c r="C242" s="15">
        <v>45826.0</v>
      </c>
      <c r="D242" s="16" t="s">
        <v>694</v>
      </c>
      <c r="E242" s="138">
        <v>50000.0</v>
      </c>
      <c r="F242" s="139"/>
      <c r="G242" s="42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</row>
    <row r="243" ht="14.25" customHeight="1">
      <c r="A243" s="136"/>
      <c r="B243" s="56"/>
      <c r="C243" s="15">
        <v>45826.0</v>
      </c>
      <c r="D243" s="16" t="s">
        <v>532</v>
      </c>
      <c r="E243" s="138">
        <v>1000000.0</v>
      </c>
      <c r="F243" s="139"/>
      <c r="G243" s="42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</row>
    <row r="244" ht="14.25" customHeight="1">
      <c r="A244" s="136"/>
      <c r="B244" s="56"/>
      <c r="C244" s="15">
        <v>45826.0</v>
      </c>
      <c r="D244" s="16" t="s">
        <v>695</v>
      </c>
      <c r="E244" s="138">
        <v>3000000.0</v>
      </c>
      <c r="F244" s="139"/>
      <c r="G244" s="42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</row>
    <row r="245" ht="14.25" customHeight="1">
      <c r="A245" s="136"/>
      <c r="B245" s="56"/>
      <c r="C245" s="15">
        <v>45826.0</v>
      </c>
      <c r="D245" s="16" t="s">
        <v>57</v>
      </c>
      <c r="E245" s="138">
        <v>75000.0</v>
      </c>
      <c r="F245" s="139"/>
      <c r="G245" s="42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</row>
    <row r="246" ht="14.25" customHeight="1">
      <c r="A246" s="136"/>
      <c r="B246" s="56"/>
      <c r="C246" s="15">
        <v>45826.0</v>
      </c>
      <c r="D246" s="16" t="s">
        <v>696</v>
      </c>
      <c r="E246" s="138">
        <v>30000.0</v>
      </c>
      <c r="F246" s="139"/>
      <c r="G246" s="42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</row>
    <row r="247" ht="14.25" customHeight="1">
      <c r="A247" s="136"/>
      <c r="B247" s="56"/>
      <c r="C247" s="15">
        <v>45826.0</v>
      </c>
      <c r="D247" s="16" t="s">
        <v>175</v>
      </c>
      <c r="E247" s="138">
        <v>50000.0</v>
      </c>
      <c r="F247" s="139"/>
      <c r="G247" s="42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</row>
    <row r="248" ht="14.25" customHeight="1">
      <c r="A248" s="136"/>
      <c r="B248" s="56"/>
      <c r="C248" s="15">
        <v>45826.0</v>
      </c>
      <c r="D248" s="16" t="s">
        <v>697</v>
      </c>
      <c r="E248" s="138">
        <v>1500000.0</v>
      </c>
      <c r="F248" s="139"/>
      <c r="G248" s="42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</row>
    <row r="249" ht="14.25" customHeight="1">
      <c r="A249" s="136"/>
      <c r="B249" s="56"/>
      <c r="C249" s="15">
        <v>45827.0</v>
      </c>
      <c r="D249" s="16" t="s">
        <v>698</v>
      </c>
      <c r="E249" s="138">
        <v>500000.0</v>
      </c>
      <c r="F249" s="139"/>
      <c r="G249" s="42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</row>
    <row r="250" ht="14.25" customHeight="1">
      <c r="A250" s="136"/>
      <c r="B250" s="56"/>
      <c r="C250" s="15">
        <v>45827.0</v>
      </c>
      <c r="D250" s="16" t="s">
        <v>391</v>
      </c>
      <c r="E250" s="138">
        <v>20000.0</v>
      </c>
      <c r="F250" s="139"/>
      <c r="G250" s="42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</row>
    <row r="251" ht="14.25" customHeight="1">
      <c r="A251" s="136"/>
      <c r="B251" s="56"/>
      <c r="C251" s="15">
        <v>45827.0</v>
      </c>
      <c r="D251" s="16" t="s">
        <v>49</v>
      </c>
      <c r="E251" s="138">
        <v>30000.0</v>
      </c>
      <c r="F251" s="139"/>
      <c r="G251" s="42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</row>
    <row r="252" ht="14.25" customHeight="1">
      <c r="A252" s="136"/>
      <c r="B252" s="56"/>
      <c r="C252" s="15">
        <v>45827.0</v>
      </c>
      <c r="D252" s="16" t="s">
        <v>699</v>
      </c>
      <c r="E252" s="138">
        <v>100000.0</v>
      </c>
      <c r="F252" s="139"/>
      <c r="G252" s="44" t="s">
        <v>46</v>
      </c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</row>
    <row r="253" ht="14.25" customHeight="1">
      <c r="A253" s="136"/>
      <c r="B253" s="56"/>
      <c r="C253" s="15">
        <v>45827.0</v>
      </c>
      <c r="D253" s="16" t="s">
        <v>27</v>
      </c>
      <c r="E253" s="138">
        <v>25000.0</v>
      </c>
      <c r="F253" s="139"/>
      <c r="G253" s="42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</row>
    <row r="254" ht="14.25" customHeight="1">
      <c r="A254" s="136"/>
      <c r="B254" s="56"/>
      <c r="C254" s="15">
        <v>45827.0</v>
      </c>
      <c r="D254" s="16" t="s">
        <v>266</v>
      </c>
      <c r="E254" s="138">
        <v>28000.0</v>
      </c>
      <c r="F254" s="139"/>
      <c r="G254" s="42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</row>
    <row r="255" ht="14.25" customHeight="1">
      <c r="A255" s="136"/>
      <c r="B255" s="56"/>
      <c r="C255" s="15">
        <v>45827.0</v>
      </c>
      <c r="D255" s="16" t="s">
        <v>162</v>
      </c>
      <c r="E255" s="145">
        <v>50000.0</v>
      </c>
      <c r="F255" s="146"/>
      <c r="G255" s="42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</row>
    <row r="256" ht="14.25" customHeight="1">
      <c r="A256" s="136"/>
      <c r="B256" s="56"/>
      <c r="C256" s="15">
        <v>45828.0</v>
      </c>
      <c r="D256" s="16" t="s">
        <v>411</v>
      </c>
      <c r="E256" s="145">
        <v>100000.0</v>
      </c>
      <c r="F256" s="146"/>
      <c r="G256" s="42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</row>
    <row r="257" ht="14.25" customHeight="1">
      <c r="A257" s="136"/>
      <c r="B257" s="56"/>
      <c r="C257" s="15">
        <v>45828.0</v>
      </c>
      <c r="D257" s="16" t="s">
        <v>247</v>
      </c>
      <c r="E257" s="138">
        <v>100000.0</v>
      </c>
      <c r="F257" s="139"/>
      <c r="G257" s="42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</row>
    <row r="258" ht="14.25" customHeight="1">
      <c r="A258" s="136"/>
      <c r="B258" s="56"/>
      <c r="C258" s="15">
        <v>45828.0</v>
      </c>
      <c r="D258" s="16" t="s">
        <v>45</v>
      </c>
      <c r="E258" s="138">
        <v>600000.0</v>
      </c>
      <c r="F258" s="139"/>
      <c r="G258" s="44" t="s">
        <v>46</v>
      </c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</row>
    <row r="259" ht="14.25" customHeight="1">
      <c r="A259" s="136"/>
      <c r="B259" s="56"/>
      <c r="C259" s="15">
        <v>45828.0</v>
      </c>
      <c r="D259" s="16" t="s">
        <v>700</v>
      </c>
      <c r="E259" s="138">
        <v>2000001.0</v>
      </c>
      <c r="F259" s="139"/>
      <c r="G259" s="42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</row>
    <row r="260" ht="14.25" customHeight="1">
      <c r="A260" s="136"/>
      <c r="B260" s="56"/>
      <c r="C260" s="15">
        <v>45828.0</v>
      </c>
      <c r="D260" s="16" t="s">
        <v>87</v>
      </c>
      <c r="E260" s="138">
        <v>200000.0</v>
      </c>
      <c r="F260" s="139"/>
      <c r="G260" s="44" t="s">
        <v>46</v>
      </c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</row>
    <row r="261" ht="14.25" customHeight="1">
      <c r="A261" s="136"/>
      <c r="B261" s="56"/>
      <c r="C261" s="15">
        <v>45828.0</v>
      </c>
      <c r="D261" s="16" t="s">
        <v>212</v>
      </c>
      <c r="E261" s="138">
        <v>300000.0</v>
      </c>
      <c r="F261" s="139"/>
      <c r="G261" s="42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</row>
    <row r="262" ht="14.25" customHeight="1">
      <c r="A262" s="136"/>
      <c r="B262" s="56"/>
      <c r="C262" s="15">
        <v>45828.0</v>
      </c>
      <c r="D262" s="16" t="s">
        <v>391</v>
      </c>
      <c r="E262" s="138">
        <v>20000.0</v>
      </c>
      <c r="F262" s="139"/>
      <c r="G262" s="42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</row>
    <row r="263" ht="14.25" customHeight="1">
      <c r="A263" s="136"/>
      <c r="B263" s="56"/>
      <c r="C263" s="15">
        <v>45828.0</v>
      </c>
      <c r="D263" s="16" t="s">
        <v>22</v>
      </c>
      <c r="E263" s="138">
        <v>25000.0</v>
      </c>
      <c r="F263" s="139"/>
      <c r="G263" s="42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</row>
    <row r="264" ht="14.25" customHeight="1">
      <c r="A264" s="136"/>
      <c r="B264" s="56"/>
      <c r="C264" s="15">
        <v>45828.0</v>
      </c>
      <c r="D264" s="16" t="s">
        <v>58</v>
      </c>
      <c r="E264" s="138">
        <v>125000.0</v>
      </c>
      <c r="F264" s="139"/>
      <c r="G264" s="42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</row>
    <row r="265" ht="14.25" customHeight="1">
      <c r="A265" s="136"/>
      <c r="B265" s="56"/>
      <c r="C265" s="15">
        <v>45828.0</v>
      </c>
      <c r="D265" s="16" t="s">
        <v>255</v>
      </c>
      <c r="E265" s="138">
        <v>10000.0</v>
      </c>
      <c r="F265" s="139"/>
      <c r="G265" s="42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</row>
    <row r="266" ht="14.25" customHeight="1">
      <c r="A266" s="136"/>
      <c r="B266" s="56"/>
      <c r="C266" s="15">
        <v>45828.0</v>
      </c>
      <c r="D266" s="16" t="s">
        <v>266</v>
      </c>
      <c r="E266" s="138">
        <v>28000.0</v>
      </c>
      <c r="F266" s="139"/>
      <c r="G266" s="42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</row>
    <row r="267" ht="14.25" customHeight="1">
      <c r="A267" s="136"/>
      <c r="B267" s="56"/>
      <c r="C267" s="15">
        <v>45828.0</v>
      </c>
      <c r="D267" s="16" t="s">
        <v>601</v>
      </c>
      <c r="E267" s="138">
        <v>100000.0</v>
      </c>
      <c r="F267" s="139"/>
      <c r="G267" s="42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</row>
    <row r="268" ht="14.25" customHeight="1">
      <c r="A268" s="136"/>
      <c r="B268" s="56"/>
      <c r="C268" s="15">
        <v>45828.0</v>
      </c>
      <c r="D268" s="16" t="s">
        <v>689</v>
      </c>
      <c r="E268" s="142"/>
      <c r="F268" s="143">
        <v>7250000.0</v>
      </c>
      <c r="G268" s="42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</row>
    <row r="269" ht="14.25" customHeight="1">
      <c r="A269" s="136"/>
      <c r="B269" s="56"/>
      <c r="C269" s="15">
        <v>45828.0</v>
      </c>
      <c r="D269" s="16" t="s">
        <v>701</v>
      </c>
      <c r="E269" s="138">
        <v>50000.0</v>
      </c>
      <c r="F269" s="139"/>
      <c r="G269" s="42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</row>
    <row r="270" ht="14.25" customHeight="1">
      <c r="A270" s="136"/>
      <c r="B270" s="56"/>
      <c r="C270" s="15">
        <v>45828.0</v>
      </c>
      <c r="D270" s="16" t="s">
        <v>265</v>
      </c>
      <c r="E270" s="138">
        <v>20000.0</v>
      </c>
      <c r="F270" s="139"/>
      <c r="G270" s="42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</row>
    <row r="271" ht="14.25" customHeight="1">
      <c r="A271" s="136"/>
      <c r="B271" s="56"/>
      <c r="C271" s="15">
        <v>45828.0</v>
      </c>
      <c r="D271" s="16" t="s">
        <v>27</v>
      </c>
      <c r="E271" s="138">
        <v>25000.0</v>
      </c>
      <c r="F271" s="139"/>
      <c r="G271" s="42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</row>
    <row r="272" ht="14.25" customHeight="1">
      <c r="A272" s="136"/>
      <c r="B272" s="56"/>
      <c r="C272" s="15">
        <v>45828.0</v>
      </c>
      <c r="D272" s="16" t="s">
        <v>702</v>
      </c>
      <c r="E272" s="138">
        <v>500000.0</v>
      </c>
      <c r="F272" s="139"/>
      <c r="G272" s="42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</row>
    <row r="273" ht="14.25" customHeight="1">
      <c r="A273" s="136"/>
      <c r="B273" s="56"/>
      <c r="C273" s="15">
        <v>45829.0</v>
      </c>
      <c r="D273" s="16" t="s">
        <v>89</v>
      </c>
      <c r="E273" s="138">
        <v>250000.0</v>
      </c>
      <c r="F273" s="139"/>
      <c r="G273" s="42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</row>
    <row r="274" ht="14.25" customHeight="1">
      <c r="A274" s="136"/>
      <c r="B274" s="56"/>
      <c r="C274" s="15">
        <v>45829.0</v>
      </c>
      <c r="D274" s="16" t="s">
        <v>243</v>
      </c>
      <c r="E274" s="138">
        <v>50000.0</v>
      </c>
      <c r="F274" s="139"/>
      <c r="G274" s="44" t="s">
        <v>9</v>
      </c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</row>
    <row r="275" ht="14.25" customHeight="1">
      <c r="A275" s="136"/>
      <c r="B275" s="56"/>
      <c r="C275" s="15">
        <v>45829.0</v>
      </c>
      <c r="D275" s="16" t="s">
        <v>172</v>
      </c>
      <c r="E275" s="138">
        <v>120000.0</v>
      </c>
      <c r="F275" s="139"/>
      <c r="G275" s="42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</row>
    <row r="276" ht="14.25" customHeight="1">
      <c r="A276" s="136"/>
      <c r="B276" s="56"/>
      <c r="C276" s="15">
        <v>45829.0</v>
      </c>
      <c r="D276" s="16" t="s">
        <v>703</v>
      </c>
      <c r="E276" s="138">
        <v>100000.0</v>
      </c>
      <c r="F276" s="139"/>
      <c r="G276" s="42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</row>
    <row r="277" ht="14.25" customHeight="1">
      <c r="A277" s="136"/>
      <c r="B277" s="56"/>
      <c r="C277" s="15">
        <v>45829.0</v>
      </c>
      <c r="D277" s="16" t="s">
        <v>284</v>
      </c>
      <c r="E277" s="138">
        <v>10000.0</v>
      </c>
      <c r="F277" s="139"/>
      <c r="G277" s="44" t="s">
        <v>9</v>
      </c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</row>
    <row r="278" ht="14.25" customHeight="1">
      <c r="A278" s="136"/>
      <c r="B278" s="56"/>
      <c r="C278" s="15">
        <v>45829.0</v>
      </c>
      <c r="D278" s="16" t="s">
        <v>519</v>
      </c>
      <c r="E278" s="138">
        <v>50000.0</v>
      </c>
      <c r="F278" s="139"/>
      <c r="G278" s="42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</row>
    <row r="279" ht="14.25" customHeight="1">
      <c r="A279" s="136"/>
      <c r="B279" s="56"/>
      <c r="C279" s="15">
        <v>45829.0</v>
      </c>
      <c r="D279" s="16" t="s">
        <v>266</v>
      </c>
      <c r="E279" s="138">
        <v>28000.0</v>
      </c>
      <c r="F279" s="139"/>
      <c r="G279" s="42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</row>
    <row r="280" ht="14.25" customHeight="1">
      <c r="A280" s="136"/>
      <c r="B280" s="56"/>
      <c r="C280" s="15">
        <v>45829.0</v>
      </c>
      <c r="D280" s="16" t="s">
        <v>264</v>
      </c>
      <c r="E280" s="138">
        <v>1000000.0</v>
      </c>
      <c r="F280" s="139"/>
      <c r="G280" s="42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</row>
    <row r="281" ht="14.25" customHeight="1">
      <c r="A281" s="136"/>
      <c r="B281" s="56"/>
      <c r="C281" s="15">
        <v>45829.0</v>
      </c>
      <c r="D281" s="16" t="s">
        <v>261</v>
      </c>
      <c r="E281" s="138">
        <v>150000.0</v>
      </c>
      <c r="F281" s="139"/>
      <c r="G281" s="44" t="s">
        <v>60</v>
      </c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ht="14.25" customHeight="1">
      <c r="A282" s="136"/>
      <c r="B282" s="56"/>
      <c r="C282" s="15">
        <v>45829.0</v>
      </c>
      <c r="D282" s="16" t="s">
        <v>517</v>
      </c>
      <c r="E282" s="138">
        <v>20000.0</v>
      </c>
      <c r="F282" s="139"/>
      <c r="G282" s="42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ht="14.25" customHeight="1">
      <c r="A283" s="136"/>
      <c r="B283" s="56"/>
      <c r="C283" s="15">
        <v>45829.0</v>
      </c>
      <c r="D283" s="16" t="s">
        <v>497</v>
      </c>
      <c r="E283" s="138">
        <v>500000.0</v>
      </c>
      <c r="F283" s="139"/>
      <c r="G283" s="42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ht="14.25" customHeight="1">
      <c r="A284" s="136"/>
      <c r="B284" s="56"/>
      <c r="C284" s="15">
        <v>45829.0</v>
      </c>
      <c r="D284" s="16" t="s">
        <v>704</v>
      </c>
      <c r="E284" s="138">
        <v>200000.0</v>
      </c>
      <c r="F284" s="139"/>
      <c r="G284" s="42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ht="14.25" customHeight="1">
      <c r="A285" s="136"/>
      <c r="B285" s="56"/>
      <c r="C285" s="15">
        <v>45829.0</v>
      </c>
      <c r="D285" s="16" t="s">
        <v>689</v>
      </c>
      <c r="E285" s="142"/>
      <c r="F285" s="138">
        <v>7750000.0</v>
      </c>
      <c r="G285" s="42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ht="14.25" customHeight="1">
      <c r="A286" s="136"/>
      <c r="B286" s="56"/>
      <c r="C286" s="15">
        <v>45829.0</v>
      </c>
      <c r="D286" s="16" t="s">
        <v>697</v>
      </c>
      <c r="E286" s="138">
        <v>1500000.0</v>
      </c>
      <c r="F286" s="139"/>
      <c r="G286" s="42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ht="14.25" customHeight="1">
      <c r="A287" s="136"/>
      <c r="B287" s="56"/>
      <c r="C287" s="15">
        <v>45830.0</v>
      </c>
      <c r="D287" s="16" t="s">
        <v>92</v>
      </c>
      <c r="E287" s="138">
        <v>50000.0</v>
      </c>
      <c r="F287" s="139"/>
      <c r="G287" s="42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ht="14.25" customHeight="1">
      <c r="A288" s="136"/>
      <c r="B288" s="56"/>
      <c r="C288" s="15">
        <v>45830.0</v>
      </c>
      <c r="D288" s="16" t="s">
        <v>621</v>
      </c>
      <c r="E288" s="138">
        <v>1500000.0</v>
      </c>
      <c r="F288" s="139"/>
      <c r="G288" s="42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ht="14.25" customHeight="1">
      <c r="A289" s="136"/>
      <c r="B289" s="56"/>
      <c r="C289" s="15">
        <v>45830.0</v>
      </c>
      <c r="D289" s="16" t="s">
        <v>94</v>
      </c>
      <c r="E289" s="138">
        <v>25000.0</v>
      </c>
      <c r="F289" s="139"/>
      <c r="G289" s="42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ht="14.25" customHeight="1">
      <c r="A290" s="136"/>
      <c r="B290" s="56"/>
      <c r="C290" s="15">
        <v>45830.0</v>
      </c>
      <c r="D290" s="16" t="s">
        <v>266</v>
      </c>
      <c r="E290" s="138">
        <v>28000.0</v>
      </c>
      <c r="F290" s="139"/>
      <c r="G290" s="42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ht="14.25" customHeight="1">
      <c r="A291" s="136"/>
      <c r="B291" s="56"/>
      <c r="C291" s="15">
        <v>45830.0</v>
      </c>
      <c r="D291" s="16" t="s">
        <v>705</v>
      </c>
      <c r="E291" s="138">
        <v>100000.0</v>
      </c>
      <c r="F291" s="139"/>
      <c r="G291" s="42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ht="14.25" customHeight="1">
      <c r="A292" s="136"/>
      <c r="B292" s="56"/>
      <c r="C292" s="15">
        <v>45830.0</v>
      </c>
      <c r="D292" s="16" t="s">
        <v>27</v>
      </c>
      <c r="E292" s="138">
        <v>50000.0</v>
      </c>
      <c r="F292" s="139"/>
      <c r="G292" s="42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ht="14.25" customHeight="1">
      <c r="A293" s="136"/>
      <c r="B293" s="56"/>
      <c r="C293" s="15">
        <v>45830.0</v>
      </c>
      <c r="D293" s="16" t="s">
        <v>546</v>
      </c>
      <c r="E293" s="138">
        <v>1000000.0</v>
      </c>
      <c r="F293" s="139"/>
      <c r="G293" s="42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ht="14.25" customHeight="1">
      <c r="A294" s="136"/>
      <c r="B294" s="56"/>
      <c r="C294" s="15">
        <v>45830.0</v>
      </c>
      <c r="D294" s="16" t="s">
        <v>560</v>
      </c>
      <c r="E294" s="138">
        <v>100000.0</v>
      </c>
      <c r="F294" s="139"/>
      <c r="G294" s="42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ht="14.25" customHeight="1">
      <c r="A295" s="136"/>
      <c r="B295" s="56"/>
      <c r="C295" s="15">
        <v>45830.0</v>
      </c>
      <c r="D295" s="16" t="s">
        <v>510</v>
      </c>
      <c r="E295" s="138">
        <v>50000.0</v>
      </c>
      <c r="F295" s="139"/>
      <c r="G295" s="42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ht="14.25" customHeight="1">
      <c r="A296" s="136"/>
      <c r="B296" s="56"/>
      <c r="C296" s="15">
        <v>45830.0</v>
      </c>
      <c r="D296" s="16" t="s">
        <v>178</v>
      </c>
      <c r="E296" s="138">
        <v>150000.0</v>
      </c>
      <c r="F296" s="139"/>
      <c r="G296" s="42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ht="14.25" customHeight="1">
      <c r="A297" s="136"/>
      <c r="B297" s="56"/>
      <c r="C297" s="15">
        <v>45830.0</v>
      </c>
      <c r="D297" s="16" t="s">
        <v>706</v>
      </c>
      <c r="E297" s="138">
        <v>1000000.0</v>
      </c>
      <c r="F297" s="139"/>
      <c r="G297" s="42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ht="14.25" customHeight="1">
      <c r="A298" s="136"/>
      <c r="B298" s="56"/>
      <c r="C298" s="15">
        <v>45830.0</v>
      </c>
      <c r="D298" s="16" t="s">
        <v>197</v>
      </c>
      <c r="E298" s="138">
        <v>50000.0</v>
      </c>
      <c r="F298" s="139"/>
      <c r="G298" s="42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ht="14.25" customHeight="1">
      <c r="A299" s="136"/>
      <c r="B299" s="56"/>
      <c r="C299" s="15">
        <v>45831.0</v>
      </c>
      <c r="D299" s="16" t="s">
        <v>110</v>
      </c>
      <c r="E299" s="138">
        <v>20000.0</v>
      </c>
      <c r="F299" s="139"/>
      <c r="G299" s="42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ht="14.25" customHeight="1">
      <c r="A300" s="136"/>
      <c r="B300" s="56"/>
      <c r="C300" s="15">
        <v>45831.0</v>
      </c>
      <c r="D300" s="16" t="s">
        <v>384</v>
      </c>
      <c r="E300" s="138">
        <v>500000.0</v>
      </c>
      <c r="F300" s="139"/>
      <c r="G300" s="42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ht="14.25" customHeight="1">
      <c r="A301" s="136"/>
      <c r="B301" s="56"/>
      <c r="C301" s="15">
        <v>45831.0</v>
      </c>
      <c r="D301" s="16" t="s">
        <v>420</v>
      </c>
      <c r="E301" s="138">
        <v>100000.0</v>
      </c>
      <c r="F301" s="139"/>
      <c r="G301" s="42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</row>
    <row r="302" ht="14.25" customHeight="1">
      <c r="A302" s="136"/>
      <c r="B302" s="56"/>
      <c r="C302" s="15">
        <v>45831.0</v>
      </c>
      <c r="D302" s="16" t="s">
        <v>233</v>
      </c>
      <c r="E302" s="138">
        <v>300000.0</v>
      </c>
      <c r="F302" s="139"/>
      <c r="G302" s="42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</row>
    <row r="303" ht="14.25" customHeight="1">
      <c r="A303" s="136"/>
      <c r="B303" s="56"/>
      <c r="C303" s="15">
        <v>45831.0</v>
      </c>
      <c r="D303" s="16" t="s">
        <v>111</v>
      </c>
      <c r="E303" s="138">
        <v>50000.0</v>
      </c>
      <c r="F303" s="139"/>
      <c r="G303" s="42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ht="14.25" customHeight="1">
      <c r="A304" s="136"/>
      <c r="B304" s="56"/>
      <c r="C304" s="15">
        <v>45831.0</v>
      </c>
      <c r="D304" s="16" t="s">
        <v>689</v>
      </c>
      <c r="E304" s="142"/>
      <c r="F304" s="138">
        <v>7500000.0</v>
      </c>
      <c r="G304" s="42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ht="14.25" customHeight="1">
      <c r="A305" s="136"/>
      <c r="B305" s="56"/>
      <c r="C305" s="15">
        <v>45831.0</v>
      </c>
      <c r="D305" s="16" t="s">
        <v>391</v>
      </c>
      <c r="E305" s="138">
        <v>20000.0</v>
      </c>
      <c r="F305" s="139"/>
      <c r="G305" s="42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ht="14.25" customHeight="1">
      <c r="A306" s="136"/>
      <c r="B306" s="56"/>
      <c r="C306" s="15">
        <v>45831.0</v>
      </c>
      <c r="D306" s="16" t="s">
        <v>266</v>
      </c>
      <c r="E306" s="138">
        <v>28000.0</v>
      </c>
      <c r="F306" s="139"/>
      <c r="G306" s="42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ht="14.25" customHeight="1">
      <c r="A307" s="136"/>
      <c r="B307" s="56"/>
      <c r="C307" s="15">
        <v>45831.0</v>
      </c>
      <c r="D307" s="16" t="s">
        <v>187</v>
      </c>
      <c r="E307" s="138">
        <v>35000.0</v>
      </c>
      <c r="F307" s="139"/>
      <c r="G307" s="42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</row>
    <row r="308" ht="14.25" customHeight="1">
      <c r="A308" s="136"/>
      <c r="B308" s="56"/>
      <c r="C308" s="15">
        <v>45831.0</v>
      </c>
      <c r="D308" s="16" t="s">
        <v>209</v>
      </c>
      <c r="E308" s="138">
        <v>50000.0</v>
      </c>
      <c r="F308" s="139"/>
      <c r="G308" s="42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</row>
    <row r="309" ht="14.25" customHeight="1">
      <c r="A309" s="136"/>
      <c r="B309" s="56"/>
      <c r="C309" s="15">
        <v>45831.0</v>
      </c>
      <c r="D309" s="16" t="s">
        <v>27</v>
      </c>
      <c r="E309" s="138">
        <v>25000.0</v>
      </c>
      <c r="F309" s="139"/>
      <c r="G309" s="42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ht="14.25" customHeight="1">
      <c r="A310" s="136"/>
      <c r="B310" s="56"/>
      <c r="C310" s="15">
        <v>45831.0</v>
      </c>
      <c r="D310" s="16" t="s">
        <v>601</v>
      </c>
      <c r="E310" s="138">
        <v>100000.0</v>
      </c>
      <c r="F310" s="139"/>
      <c r="G310" s="42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  <row r="311" ht="14.25" customHeight="1">
      <c r="A311" s="136"/>
      <c r="B311" s="56"/>
      <c r="C311" s="15">
        <v>45831.0</v>
      </c>
      <c r="D311" s="16" t="s">
        <v>255</v>
      </c>
      <c r="E311" s="138">
        <v>10000.0</v>
      </c>
      <c r="F311" s="139"/>
      <c r="G311" s="42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</row>
    <row r="312" ht="14.25" customHeight="1">
      <c r="A312" s="136"/>
      <c r="B312" s="56"/>
      <c r="C312" s="15">
        <v>45831.0</v>
      </c>
      <c r="D312" s="16" t="s">
        <v>351</v>
      </c>
      <c r="E312" s="138">
        <v>500000.0</v>
      </c>
      <c r="F312" s="139"/>
      <c r="G312" s="44" t="s">
        <v>9</v>
      </c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</row>
    <row r="313" ht="14.25" customHeight="1">
      <c r="A313" s="136"/>
      <c r="B313" s="56"/>
      <c r="C313" s="15">
        <v>45832.0</v>
      </c>
      <c r="D313" s="16" t="s">
        <v>143</v>
      </c>
      <c r="E313" s="138">
        <v>500000.0</v>
      </c>
      <c r="F313" s="139"/>
      <c r="G313" s="44" t="s">
        <v>9</v>
      </c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</row>
    <row r="314" ht="14.25" customHeight="1">
      <c r="A314" s="136"/>
      <c r="B314" s="56"/>
      <c r="C314" s="15">
        <v>45832.0</v>
      </c>
      <c r="D314" s="16" t="s">
        <v>391</v>
      </c>
      <c r="E314" s="138">
        <v>20000.0</v>
      </c>
      <c r="F314" s="139"/>
      <c r="G314" s="42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</row>
    <row r="315" ht="14.25" customHeight="1">
      <c r="A315" s="136"/>
      <c r="B315" s="56"/>
      <c r="C315" s="15">
        <v>45832.0</v>
      </c>
      <c r="D315" s="16" t="s">
        <v>49</v>
      </c>
      <c r="E315" s="138">
        <v>30000.0</v>
      </c>
      <c r="F315" s="139"/>
      <c r="G315" s="42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</row>
    <row r="316" ht="14.25" customHeight="1">
      <c r="A316" s="136"/>
      <c r="B316" s="56"/>
      <c r="C316" s="15">
        <v>45832.0</v>
      </c>
      <c r="D316" s="16" t="s">
        <v>27</v>
      </c>
      <c r="E316" s="138">
        <v>25000.0</v>
      </c>
      <c r="F316" s="139"/>
      <c r="G316" s="42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</row>
    <row r="317" ht="14.25" customHeight="1">
      <c r="A317" s="136"/>
      <c r="B317" s="56"/>
      <c r="C317" s="15">
        <v>45832.0</v>
      </c>
      <c r="D317" s="16" t="s">
        <v>216</v>
      </c>
      <c r="E317" s="138">
        <v>300000.0</v>
      </c>
      <c r="F317" s="139"/>
      <c r="G317" s="42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</row>
    <row r="318" ht="14.25" customHeight="1">
      <c r="A318" s="136"/>
      <c r="B318" s="56"/>
      <c r="C318" s="15">
        <v>45832.0</v>
      </c>
      <c r="D318" s="16" t="s">
        <v>266</v>
      </c>
      <c r="E318" s="138">
        <v>28000.0</v>
      </c>
      <c r="F318" s="139"/>
      <c r="G318" s="42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</row>
    <row r="319" ht="14.25" customHeight="1">
      <c r="A319" s="136"/>
      <c r="B319" s="56"/>
      <c r="C319" s="15">
        <v>45832.0</v>
      </c>
      <c r="D319" s="16" t="s">
        <v>604</v>
      </c>
      <c r="E319" s="138">
        <v>25000.0</v>
      </c>
      <c r="F319" s="139"/>
      <c r="G319" s="42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</row>
    <row r="320" ht="14.25" customHeight="1">
      <c r="A320" s="136"/>
      <c r="B320" s="56"/>
      <c r="C320" s="15">
        <v>45832.0</v>
      </c>
      <c r="D320" s="16" t="s">
        <v>67</v>
      </c>
      <c r="E320" s="138">
        <v>2500000.0</v>
      </c>
      <c r="F320" s="139"/>
      <c r="G320" s="42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</row>
    <row r="321" ht="14.25" customHeight="1">
      <c r="A321" s="136"/>
      <c r="B321" s="56"/>
      <c r="C321" s="15">
        <v>45832.0</v>
      </c>
      <c r="D321" s="16" t="s">
        <v>689</v>
      </c>
      <c r="E321" s="142"/>
      <c r="F321" s="138">
        <v>6000000.0</v>
      </c>
      <c r="G321" s="42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</row>
    <row r="322" ht="14.25" customHeight="1">
      <c r="A322" s="136"/>
      <c r="B322" s="56"/>
      <c r="C322" s="15">
        <v>45832.0</v>
      </c>
      <c r="D322" s="16" t="s">
        <v>707</v>
      </c>
      <c r="E322" s="138">
        <v>50000.0</v>
      </c>
      <c r="F322" s="139"/>
      <c r="G322" s="42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</row>
    <row r="323" ht="14.25" customHeight="1">
      <c r="A323" s="136"/>
      <c r="B323" s="56"/>
      <c r="C323" s="15">
        <v>45832.0</v>
      </c>
      <c r="D323" s="16" t="s">
        <v>255</v>
      </c>
      <c r="E323" s="138">
        <v>10000.0</v>
      </c>
      <c r="F323" s="139"/>
      <c r="G323" s="42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</row>
    <row r="324" ht="14.25" customHeight="1">
      <c r="A324" s="136"/>
      <c r="B324" s="56"/>
      <c r="C324" s="15">
        <v>45832.0</v>
      </c>
      <c r="D324" s="16" t="s">
        <v>127</v>
      </c>
      <c r="E324" s="138">
        <v>100000.0</v>
      </c>
      <c r="F324" s="139"/>
      <c r="G324" s="42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</row>
    <row r="325" ht="14.25" customHeight="1">
      <c r="A325" s="136"/>
      <c r="B325" s="56"/>
      <c r="C325" s="15">
        <v>45832.0</v>
      </c>
      <c r="D325" s="16" t="s">
        <v>8</v>
      </c>
      <c r="E325" s="138">
        <v>100000.0</v>
      </c>
      <c r="F325" s="139"/>
      <c r="G325" s="44" t="s">
        <v>60</v>
      </c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</row>
    <row r="326" ht="14.25" customHeight="1">
      <c r="A326" s="136"/>
      <c r="B326" s="56"/>
      <c r="C326" s="15">
        <v>45832.0</v>
      </c>
      <c r="D326" s="16" t="s">
        <v>126</v>
      </c>
      <c r="E326" s="138">
        <v>25000.0</v>
      </c>
      <c r="F326" s="139"/>
      <c r="G326" s="42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</row>
    <row r="327" ht="14.25" customHeight="1">
      <c r="A327" s="136"/>
      <c r="B327" s="56"/>
      <c r="C327" s="15">
        <v>45832.0</v>
      </c>
      <c r="D327" s="16" t="s">
        <v>268</v>
      </c>
      <c r="E327" s="138">
        <v>50000.0</v>
      </c>
      <c r="F327" s="139"/>
      <c r="G327" s="42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</row>
    <row r="328" ht="14.25" customHeight="1">
      <c r="A328" s="136"/>
      <c r="B328" s="56"/>
      <c r="C328" s="15">
        <v>45833.0</v>
      </c>
      <c r="D328" s="16" t="s">
        <v>64</v>
      </c>
      <c r="E328" s="138">
        <v>50000.0</v>
      </c>
      <c r="F328" s="139"/>
      <c r="G328" s="42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</row>
    <row r="329" ht="14.25" customHeight="1">
      <c r="A329" s="136"/>
      <c r="B329" s="56"/>
      <c r="C329" s="15">
        <v>45833.0</v>
      </c>
      <c r="D329" s="16" t="s">
        <v>156</v>
      </c>
      <c r="E329" s="138">
        <v>100000.0</v>
      </c>
      <c r="F329" s="139"/>
      <c r="G329" s="44" t="s">
        <v>9</v>
      </c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</row>
    <row r="330" ht="14.25" customHeight="1">
      <c r="A330" s="136"/>
      <c r="B330" s="56"/>
      <c r="C330" s="15">
        <v>45833.0</v>
      </c>
      <c r="D330" s="16" t="s">
        <v>708</v>
      </c>
      <c r="E330" s="138">
        <v>50000.0</v>
      </c>
      <c r="F330" s="139"/>
      <c r="G330" s="42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</row>
    <row r="331" ht="14.25" customHeight="1">
      <c r="A331" s="136"/>
      <c r="B331" s="56"/>
      <c r="C331" s="15">
        <v>45833.0</v>
      </c>
      <c r="D331" s="16" t="s">
        <v>709</v>
      </c>
      <c r="E331" s="138">
        <v>1000000.0</v>
      </c>
      <c r="F331" s="139"/>
      <c r="G331" s="42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</row>
    <row r="332" ht="14.25" customHeight="1">
      <c r="A332" s="136"/>
      <c r="B332" s="56"/>
      <c r="C332" s="15">
        <v>45833.0</v>
      </c>
      <c r="D332" s="16" t="s">
        <v>249</v>
      </c>
      <c r="E332" s="138">
        <v>500000.0</v>
      </c>
      <c r="F332" s="139"/>
      <c r="G332" s="44" t="s">
        <v>9</v>
      </c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</row>
    <row r="333" ht="14.25" customHeight="1">
      <c r="A333" s="136"/>
      <c r="B333" s="56"/>
      <c r="C333" s="15">
        <v>45833.0</v>
      </c>
      <c r="D333" s="16" t="s">
        <v>418</v>
      </c>
      <c r="E333" s="138">
        <v>100000.0</v>
      </c>
      <c r="F333" s="139"/>
      <c r="G333" s="42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</row>
    <row r="334" ht="14.25" customHeight="1">
      <c r="A334" s="136"/>
      <c r="B334" s="56"/>
      <c r="C334" s="15">
        <v>45833.0</v>
      </c>
      <c r="D334" s="16" t="s">
        <v>391</v>
      </c>
      <c r="E334" s="138">
        <v>20000.0</v>
      </c>
      <c r="F334" s="139"/>
      <c r="G334" s="42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</row>
    <row r="335" ht="14.25" customHeight="1">
      <c r="A335" s="136"/>
      <c r="B335" s="56"/>
      <c r="C335" s="15">
        <v>45833.0</v>
      </c>
      <c r="D335" s="16" t="s">
        <v>532</v>
      </c>
      <c r="E335" s="138">
        <v>1000000.0</v>
      </c>
      <c r="F335" s="139"/>
      <c r="G335" s="42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</row>
    <row r="336" ht="14.25" customHeight="1">
      <c r="A336" s="136"/>
      <c r="B336" s="56"/>
      <c r="C336" s="15">
        <v>45833.0</v>
      </c>
      <c r="D336" s="16" t="s">
        <v>187</v>
      </c>
      <c r="E336" s="138">
        <v>28000.0</v>
      </c>
      <c r="F336" s="139"/>
      <c r="G336" s="42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</row>
    <row r="337" ht="14.25" customHeight="1">
      <c r="A337" s="136"/>
      <c r="B337" s="56"/>
      <c r="C337" s="15">
        <v>45833.0</v>
      </c>
      <c r="D337" s="16" t="s">
        <v>710</v>
      </c>
      <c r="E337" s="138">
        <v>500000.0</v>
      </c>
      <c r="F337" s="139"/>
      <c r="G337" s="42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</row>
    <row r="338" ht="14.25" customHeight="1">
      <c r="A338" s="136"/>
      <c r="B338" s="56"/>
      <c r="C338" s="15">
        <v>45833.0</v>
      </c>
      <c r="D338" s="16" t="s">
        <v>57</v>
      </c>
      <c r="E338" s="138">
        <v>100000.0</v>
      </c>
      <c r="F338" s="139"/>
      <c r="G338" s="42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</row>
    <row r="339" ht="14.25" customHeight="1">
      <c r="A339" s="136"/>
      <c r="B339" s="56"/>
      <c r="C339" s="15">
        <v>45833.0</v>
      </c>
      <c r="D339" s="16" t="s">
        <v>266</v>
      </c>
      <c r="E339" s="138">
        <v>28000.0</v>
      </c>
      <c r="F339" s="139"/>
      <c r="G339" s="42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</row>
    <row r="340" ht="14.25" customHeight="1">
      <c r="A340" s="136"/>
      <c r="B340" s="56"/>
      <c r="C340" s="15">
        <v>45833.0</v>
      </c>
      <c r="D340" s="16" t="s">
        <v>140</v>
      </c>
      <c r="E340" s="138">
        <v>500000.0</v>
      </c>
      <c r="F340" s="139"/>
      <c r="G340" s="42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</row>
    <row r="341" ht="14.25" customHeight="1">
      <c r="A341" s="136"/>
      <c r="B341" s="56"/>
      <c r="C341" s="15">
        <v>45833.0</v>
      </c>
      <c r="D341" s="16" t="s">
        <v>274</v>
      </c>
      <c r="E341" s="138">
        <v>100000.0</v>
      </c>
      <c r="F341" s="139"/>
      <c r="G341" s="44" t="s">
        <v>9</v>
      </c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</row>
    <row r="342" ht="14.25" customHeight="1">
      <c r="A342" s="136"/>
      <c r="B342" s="56"/>
      <c r="C342" s="15">
        <v>45833.0</v>
      </c>
      <c r="D342" s="16" t="s">
        <v>684</v>
      </c>
      <c r="E342" s="142"/>
      <c r="F342" s="143">
        <v>3000000.0</v>
      </c>
      <c r="G342" s="42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</row>
    <row r="343" ht="14.25" customHeight="1">
      <c r="A343" s="136"/>
      <c r="B343" s="56"/>
      <c r="C343" s="15">
        <v>45833.0</v>
      </c>
      <c r="D343" s="16" t="s">
        <v>27</v>
      </c>
      <c r="E343" s="145">
        <v>25000.0</v>
      </c>
      <c r="F343" s="146"/>
      <c r="G343" s="42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</row>
    <row r="344" ht="14.25" customHeight="1">
      <c r="A344" s="136"/>
      <c r="B344" s="56"/>
      <c r="C344" s="15">
        <v>45833.0</v>
      </c>
      <c r="D344" s="16" t="s">
        <v>711</v>
      </c>
      <c r="E344" s="138">
        <v>250000.0</v>
      </c>
      <c r="F344" s="139"/>
      <c r="G344" s="42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</row>
    <row r="345" ht="14.25" customHeight="1">
      <c r="A345" s="136"/>
      <c r="B345" s="56"/>
      <c r="C345" s="15">
        <v>45833.0</v>
      </c>
      <c r="D345" s="16" t="s">
        <v>322</v>
      </c>
      <c r="E345" s="138">
        <v>500000.0</v>
      </c>
      <c r="F345" s="139"/>
      <c r="G345" s="44" t="s">
        <v>9</v>
      </c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</row>
    <row r="346" ht="14.25" customHeight="1">
      <c r="A346" s="136"/>
      <c r="B346" s="56"/>
      <c r="C346" s="15">
        <v>45834.0</v>
      </c>
      <c r="D346" s="16" t="s">
        <v>10</v>
      </c>
      <c r="E346" s="138">
        <v>50000.0</v>
      </c>
      <c r="F346" s="139"/>
      <c r="G346" s="42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</row>
    <row r="347" ht="14.25" customHeight="1">
      <c r="A347" s="136"/>
      <c r="B347" s="56"/>
      <c r="C347" s="15">
        <v>45834.0</v>
      </c>
      <c r="D347" s="16" t="s">
        <v>262</v>
      </c>
      <c r="E347" s="138">
        <v>150000.0</v>
      </c>
      <c r="F347" s="139"/>
      <c r="G347" s="42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</row>
    <row r="348" ht="14.25" customHeight="1">
      <c r="A348" s="136"/>
      <c r="B348" s="56"/>
      <c r="C348" s="15">
        <v>45834.0</v>
      </c>
      <c r="D348" s="16" t="s">
        <v>603</v>
      </c>
      <c r="E348" s="138">
        <v>700000.0</v>
      </c>
      <c r="F348" s="139"/>
      <c r="G348" s="42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</row>
    <row r="349" ht="14.25" customHeight="1">
      <c r="A349" s="136"/>
      <c r="B349" s="56"/>
      <c r="C349" s="15">
        <v>45834.0</v>
      </c>
      <c r="D349" s="16" t="s">
        <v>388</v>
      </c>
      <c r="E349" s="138">
        <v>500000.0</v>
      </c>
      <c r="F349" s="139"/>
      <c r="G349" s="42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</row>
    <row r="350" ht="14.25" customHeight="1">
      <c r="A350" s="136"/>
      <c r="B350" s="56"/>
      <c r="C350" s="15">
        <v>45834.0</v>
      </c>
      <c r="D350" s="16" t="s">
        <v>391</v>
      </c>
      <c r="E350" s="138">
        <v>20000.0</v>
      </c>
      <c r="F350" s="139"/>
      <c r="G350" s="42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</row>
    <row r="351" ht="14.25" customHeight="1">
      <c r="A351" s="136"/>
      <c r="B351" s="56"/>
      <c r="C351" s="15">
        <v>45834.0</v>
      </c>
      <c r="D351" s="16" t="s">
        <v>338</v>
      </c>
      <c r="E351" s="138">
        <v>1000000.0</v>
      </c>
      <c r="F351" s="139"/>
      <c r="G351" s="42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</row>
    <row r="352" ht="14.25" customHeight="1">
      <c r="A352" s="136"/>
      <c r="B352" s="56"/>
      <c r="C352" s="15">
        <v>45834.0</v>
      </c>
      <c r="D352" s="16" t="s">
        <v>65</v>
      </c>
      <c r="E352" s="138">
        <v>100000.0</v>
      </c>
      <c r="F352" s="139"/>
      <c r="G352" s="42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</row>
    <row r="353" ht="14.25" customHeight="1">
      <c r="A353" s="136"/>
      <c r="B353" s="56"/>
      <c r="C353" s="15">
        <v>45834.0</v>
      </c>
      <c r="D353" s="16" t="s">
        <v>27</v>
      </c>
      <c r="E353" s="138">
        <v>25000.0</v>
      </c>
      <c r="F353" s="139"/>
      <c r="G353" s="42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</row>
    <row r="354" ht="14.25" customHeight="1">
      <c r="A354" s="136"/>
      <c r="B354" s="56"/>
      <c r="C354" s="15">
        <v>45834.0</v>
      </c>
      <c r="D354" s="16" t="s">
        <v>266</v>
      </c>
      <c r="E354" s="138">
        <v>28000.0</v>
      </c>
      <c r="F354" s="142"/>
      <c r="G354" s="42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</row>
    <row r="355" ht="14.25" customHeight="1">
      <c r="A355" s="136"/>
      <c r="B355" s="56"/>
      <c r="C355" s="15">
        <v>45834.0</v>
      </c>
      <c r="D355" s="16" t="s">
        <v>277</v>
      </c>
      <c r="E355" s="138">
        <v>6000000.0</v>
      </c>
      <c r="F355" s="142"/>
      <c r="G355" s="42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</row>
    <row r="356" ht="14.25" customHeight="1">
      <c r="A356" s="136"/>
      <c r="B356" s="56"/>
      <c r="C356" s="15">
        <v>45834.0</v>
      </c>
      <c r="D356" s="16" t="s">
        <v>340</v>
      </c>
      <c r="E356" s="138">
        <v>100000.0</v>
      </c>
      <c r="F356" s="142"/>
      <c r="G356" s="42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</row>
    <row r="357" ht="14.25" customHeight="1">
      <c r="A357" s="136"/>
      <c r="B357" s="56"/>
      <c r="C357" s="15">
        <v>45834.0</v>
      </c>
      <c r="D357" s="16" t="s">
        <v>255</v>
      </c>
      <c r="E357" s="138">
        <v>10000.0</v>
      </c>
      <c r="F357" s="142"/>
      <c r="G357" s="42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</row>
    <row r="358" ht="14.25" customHeight="1">
      <c r="A358" s="136"/>
      <c r="B358" s="56"/>
      <c r="C358" s="15">
        <v>45834.0</v>
      </c>
      <c r="D358" s="16" t="s">
        <v>260</v>
      </c>
      <c r="E358" s="138">
        <v>200000.0</v>
      </c>
      <c r="F358" s="142"/>
      <c r="G358" s="42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</row>
    <row r="359" ht="14.25" customHeight="1">
      <c r="A359" s="136"/>
      <c r="B359" s="56"/>
      <c r="C359" s="15">
        <v>45834.0</v>
      </c>
      <c r="D359" s="16" t="s">
        <v>701</v>
      </c>
      <c r="E359" s="138">
        <v>50000.0</v>
      </c>
      <c r="F359" s="142"/>
      <c r="G359" s="42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</row>
    <row r="360" ht="14.25" customHeight="1">
      <c r="A360" s="136"/>
      <c r="B360" s="56"/>
      <c r="C360" s="15">
        <v>45834.0</v>
      </c>
      <c r="D360" s="16" t="s">
        <v>684</v>
      </c>
      <c r="E360" s="142"/>
      <c r="F360" s="143">
        <v>3503000.0</v>
      </c>
      <c r="G360" s="42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</row>
    <row r="361" ht="14.25" customHeight="1">
      <c r="A361" s="136"/>
      <c r="B361" s="56"/>
      <c r="C361" s="15">
        <v>45835.0</v>
      </c>
      <c r="D361" s="16" t="s">
        <v>254</v>
      </c>
      <c r="E361" s="138">
        <v>50000.0</v>
      </c>
      <c r="F361" s="142"/>
      <c r="G361" s="44" t="s">
        <v>9</v>
      </c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</row>
    <row r="362" ht="14.25" customHeight="1">
      <c r="A362" s="136"/>
      <c r="B362" s="56"/>
      <c r="C362" s="15">
        <v>45835.0</v>
      </c>
      <c r="D362" s="16" t="s">
        <v>187</v>
      </c>
      <c r="E362" s="138">
        <v>500000.0</v>
      </c>
      <c r="F362" s="142"/>
      <c r="G362" s="42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</row>
    <row r="363" ht="14.25" customHeight="1">
      <c r="A363" s="136"/>
      <c r="B363" s="56"/>
      <c r="C363" s="15">
        <v>45835.0</v>
      </c>
      <c r="D363" s="16" t="s">
        <v>45</v>
      </c>
      <c r="E363" s="138">
        <v>600000.0</v>
      </c>
      <c r="F363" s="142"/>
      <c r="G363" s="42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</row>
    <row r="364" ht="14.25" customHeight="1">
      <c r="A364" s="136"/>
      <c r="B364" s="56"/>
      <c r="C364" s="15">
        <v>45835.0</v>
      </c>
      <c r="D364" s="16" t="s">
        <v>712</v>
      </c>
      <c r="E364" s="138">
        <v>200000.0</v>
      </c>
      <c r="F364" s="142"/>
      <c r="G364" s="42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</row>
    <row r="365" ht="14.25" customHeight="1">
      <c r="A365" s="136"/>
      <c r="B365" s="56"/>
      <c r="C365" s="15">
        <v>45835.0</v>
      </c>
      <c r="D365" s="16" t="s">
        <v>713</v>
      </c>
      <c r="E365" s="138">
        <v>300000.0</v>
      </c>
      <c r="F365" s="139"/>
      <c r="G365" s="42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</row>
    <row r="366" ht="14.25" customHeight="1">
      <c r="A366" s="136"/>
      <c r="B366" s="56"/>
      <c r="C366" s="15">
        <v>45835.0</v>
      </c>
      <c r="D366" s="16" t="s">
        <v>714</v>
      </c>
      <c r="E366" s="138">
        <v>500000.0</v>
      </c>
      <c r="F366" s="139"/>
      <c r="G366" s="42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</row>
    <row r="367" ht="14.25" customHeight="1">
      <c r="A367" s="136"/>
      <c r="B367" s="56"/>
      <c r="C367" s="15">
        <v>45835.0</v>
      </c>
      <c r="D367" s="16" t="s">
        <v>693</v>
      </c>
      <c r="E367" s="138">
        <v>100000.0</v>
      </c>
      <c r="F367" s="139"/>
      <c r="G367" s="42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</row>
    <row r="368" ht="14.25" customHeight="1">
      <c r="A368" s="136"/>
      <c r="B368" s="56"/>
      <c r="C368" s="15">
        <v>45835.0</v>
      </c>
      <c r="D368" s="16" t="s">
        <v>715</v>
      </c>
      <c r="E368" s="138">
        <v>200000.0</v>
      </c>
      <c r="F368" s="139"/>
      <c r="G368" s="42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</row>
    <row r="369" ht="14.25" customHeight="1">
      <c r="A369" s="136"/>
      <c r="B369" s="56"/>
      <c r="C369" s="15">
        <v>45835.0</v>
      </c>
      <c r="D369" s="16" t="s">
        <v>353</v>
      </c>
      <c r="E369" s="138">
        <v>50000.0</v>
      </c>
      <c r="F369" s="139"/>
      <c r="G369" s="42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</row>
    <row r="370" ht="14.25" customHeight="1">
      <c r="A370" s="136"/>
      <c r="B370" s="56"/>
      <c r="C370" s="15">
        <v>45835.0</v>
      </c>
      <c r="D370" s="16" t="s">
        <v>27</v>
      </c>
      <c r="E370" s="138">
        <v>25000.0</v>
      </c>
      <c r="F370" s="139"/>
      <c r="G370" s="42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</row>
    <row r="371" ht="14.25" customHeight="1">
      <c r="A371" s="136"/>
      <c r="B371" s="56"/>
      <c r="C371" s="15">
        <v>45835.0</v>
      </c>
      <c r="D371" s="16" t="s">
        <v>517</v>
      </c>
      <c r="E371" s="138">
        <v>20000.0</v>
      </c>
      <c r="F371" s="139"/>
      <c r="G371" s="42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</row>
    <row r="372" ht="14.25" customHeight="1">
      <c r="A372" s="136"/>
      <c r="B372" s="56"/>
      <c r="C372" s="15">
        <v>45835.0</v>
      </c>
      <c r="D372" s="16" t="s">
        <v>273</v>
      </c>
      <c r="E372" s="138">
        <v>500000.0</v>
      </c>
      <c r="F372" s="139"/>
      <c r="G372" s="42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</row>
    <row r="373" ht="14.25" customHeight="1">
      <c r="A373" s="136"/>
      <c r="B373" s="56"/>
      <c r="C373" s="15">
        <v>45835.0</v>
      </c>
      <c r="D373" s="16" t="s">
        <v>684</v>
      </c>
      <c r="E373" s="142"/>
      <c r="F373" s="138">
        <v>3000000.0</v>
      </c>
      <c r="G373" s="42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</row>
    <row r="374" ht="14.25" customHeight="1">
      <c r="A374" s="136"/>
      <c r="B374" s="56"/>
      <c r="C374" s="15">
        <v>45835.0</v>
      </c>
      <c r="D374" s="16" t="s">
        <v>126</v>
      </c>
      <c r="E374" s="138">
        <v>25000.0</v>
      </c>
      <c r="F374" s="139"/>
      <c r="G374" s="42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</row>
    <row r="375" ht="14.25" customHeight="1">
      <c r="A375" s="136"/>
      <c r="B375" s="56"/>
      <c r="C375" s="15">
        <v>45835.0</v>
      </c>
      <c r="D375" s="16" t="s">
        <v>58</v>
      </c>
      <c r="E375" s="143">
        <v>126487.0</v>
      </c>
      <c r="F375" s="146"/>
      <c r="G375" s="42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</row>
    <row r="376" ht="14.25" customHeight="1">
      <c r="A376" s="136"/>
      <c r="B376" s="56"/>
      <c r="C376" s="15">
        <v>45836.0</v>
      </c>
      <c r="D376" s="16" t="s">
        <v>172</v>
      </c>
      <c r="E376" s="145">
        <v>120000.0</v>
      </c>
      <c r="F376" s="146"/>
      <c r="G376" s="42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</row>
    <row r="377" ht="14.25" customHeight="1">
      <c r="A377" s="136"/>
      <c r="B377" s="56"/>
      <c r="C377" s="15">
        <v>45836.0</v>
      </c>
      <c r="D377" s="16" t="s">
        <v>61</v>
      </c>
      <c r="E377" s="138">
        <v>500000.0</v>
      </c>
      <c r="F377" s="139"/>
      <c r="G377" s="44" t="s">
        <v>9</v>
      </c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</row>
    <row r="378" ht="14.25" customHeight="1">
      <c r="A378" s="136"/>
      <c r="B378" s="56"/>
      <c r="C378" s="15">
        <v>45836.0</v>
      </c>
      <c r="D378" s="16" t="s">
        <v>10</v>
      </c>
      <c r="E378" s="138">
        <v>10000.0</v>
      </c>
      <c r="F378" s="139"/>
      <c r="G378" s="42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</row>
    <row r="379" ht="14.25" customHeight="1">
      <c r="A379" s="136"/>
      <c r="B379" s="56"/>
      <c r="C379" s="15">
        <v>45836.0</v>
      </c>
      <c r="D379" s="16" t="s">
        <v>396</v>
      </c>
      <c r="E379" s="138">
        <v>250000.0</v>
      </c>
      <c r="F379" s="139"/>
      <c r="G379" s="42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</row>
    <row r="380" ht="14.25" customHeight="1">
      <c r="A380" s="136"/>
      <c r="B380" s="56"/>
      <c r="C380" s="15">
        <v>45836.0</v>
      </c>
      <c r="D380" s="16" t="s">
        <v>27</v>
      </c>
      <c r="E380" s="138">
        <v>25000.0</v>
      </c>
      <c r="F380" s="139"/>
      <c r="G380" s="42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</row>
    <row r="381" ht="14.25" customHeight="1">
      <c r="A381" s="136"/>
      <c r="B381" s="56"/>
      <c r="C381" s="15">
        <v>45836.0</v>
      </c>
      <c r="D381" s="16" t="s">
        <v>369</v>
      </c>
      <c r="E381" s="138">
        <v>1000000.0</v>
      </c>
      <c r="F381" s="139"/>
      <c r="G381" s="42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</row>
    <row r="382" ht="14.25" customHeight="1">
      <c r="A382" s="136"/>
      <c r="B382" s="56"/>
      <c r="C382" s="15">
        <v>45836.0</v>
      </c>
      <c r="D382" s="16" t="s">
        <v>337</v>
      </c>
      <c r="E382" s="138">
        <v>300000.0</v>
      </c>
      <c r="F382" s="139"/>
      <c r="G382" s="42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</row>
    <row r="383" ht="14.25" customHeight="1">
      <c r="A383" s="136"/>
      <c r="B383" s="56"/>
      <c r="C383" s="15">
        <v>45836.0</v>
      </c>
      <c r="D383" s="16" t="s">
        <v>38</v>
      </c>
      <c r="E383" s="138">
        <v>100000.0</v>
      </c>
      <c r="F383" s="139"/>
      <c r="G383" s="42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</row>
    <row r="384" ht="14.25" customHeight="1">
      <c r="A384" s="136"/>
      <c r="B384" s="56"/>
      <c r="C384" s="15">
        <v>45836.0</v>
      </c>
      <c r="D384" s="16" t="s">
        <v>103</v>
      </c>
      <c r="E384" s="138">
        <v>400000.0</v>
      </c>
      <c r="F384" s="139"/>
      <c r="G384" s="42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</row>
    <row r="385" ht="14.25" customHeight="1">
      <c r="A385" s="136"/>
      <c r="B385" s="56"/>
      <c r="C385" s="15">
        <v>45836.0</v>
      </c>
      <c r="D385" s="16" t="s">
        <v>115</v>
      </c>
      <c r="E385" s="138">
        <v>100000.0</v>
      </c>
      <c r="F385" s="139"/>
      <c r="G385" s="42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</row>
    <row r="386" ht="14.25" customHeight="1">
      <c r="A386" s="136"/>
      <c r="B386" s="56"/>
      <c r="C386" s="15">
        <v>45836.0</v>
      </c>
      <c r="D386" s="16" t="s">
        <v>255</v>
      </c>
      <c r="E386" s="138">
        <v>10000.0</v>
      </c>
      <c r="F386" s="139"/>
      <c r="G386" s="42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</row>
    <row r="387" ht="14.25" customHeight="1">
      <c r="A387" s="136"/>
      <c r="B387" s="56"/>
      <c r="C387" s="15">
        <v>45836.0</v>
      </c>
      <c r="D387" s="16" t="s">
        <v>266</v>
      </c>
      <c r="E387" s="138">
        <v>28000.0</v>
      </c>
      <c r="F387" s="139"/>
      <c r="G387" s="42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</row>
    <row r="388" ht="14.25" customHeight="1">
      <c r="A388" s="136"/>
      <c r="B388" s="56"/>
      <c r="C388" s="15">
        <v>45837.0</v>
      </c>
      <c r="D388" s="16" t="s">
        <v>280</v>
      </c>
      <c r="E388" s="138">
        <v>100000.0</v>
      </c>
      <c r="F388" s="139"/>
      <c r="G388" s="42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ht="14.25" customHeight="1">
      <c r="A389" s="136"/>
      <c r="B389" s="56"/>
      <c r="C389" s="15">
        <v>45837.0</v>
      </c>
      <c r="D389" s="16" t="s">
        <v>621</v>
      </c>
      <c r="E389" s="138">
        <v>1500000.0</v>
      </c>
      <c r="F389" s="139"/>
      <c r="G389" s="42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</row>
    <row r="390" ht="14.25" customHeight="1">
      <c r="A390" s="136"/>
      <c r="B390" s="56"/>
      <c r="C390" s="15">
        <v>45837.0</v>
      </c>
      <c r="D390" s="16" t="s">
        <v>510</v>
      </c>
      <c r="E390" s="138">
        <v>50000.0</v>
      </c>
      <c r="F390" s="139"/>
      <c r="G390" s="42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</row>
    <row r="391" ht="14.25" customHeight="1">
      <c r="A391" s="136"/>
      <c r="B391" s="56"/>
      <c r="C391" s="15">
        <v>45837.0</v>
      </c>
      <c r="D391" s="16" t="s">
        <v>213</v>
      </c>
      <c r="E391" s="138">
        <v>100000.0</v>
      </c>
      <c r="F391" s="139"/>
      <c r="G391" s="42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</row>
    <row r="392" ht="14.25" customHeight="1">
      <c r="A392" s="136"/>
      <c r="B392" s="56"/>
      <c r="C392" s="15">
        <v>45837.0</v>
      </c>
      <c r="D392" s="16" t="s">
        <v>27</v>
      </c>
      <c r="E392" s="138">
        <v>50000.0</v>
      </c>
      <c r="F392" s="139"/>
      <c r="G392" s="42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</row>
    <row r="393" ht="14.25" customHeight="1">
      <c r="A393" s="136"/>
      <c r="B393" s="56"/>
      <c r="C393" s="15">
        <v>45837.0</v>
      </c>
      <c r="D393" s="16" t="s">
        <v>546</v>
      </c>
      <c r="E393" s="138">
        <v>1000000.0</v>
      </c>
      <c r="F393" s="139"/>
      <c r="G393" s="44" t="s">
        <v>9</v>
      </c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</row>
    <row r="394" ht="14.25" customHeight="1">
      <c r="A394" s="136"/>
      <c r="B394" s="56"/>
      <c r="C394" s="15">
        <v>45837.0</v>
      </c>
      <c r="D394" s="16" t="s">
        <v>684</v>
      </c>
      <c r="E394" s="142"/>
      <c r="F394" s="143">
        <v>4650000.0</v>
      </c>
      <c r="G394" s="42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</row>
    <row r="395" ht="14.25" customHeight="1">
      <c r="A395" s="136"/>
      <c r="B395" s="56"/>
      <c r="C395" s="15">
        <v>45837.0</v>
      </c>
      <c r="D395" s="16" t="s">
        <v>278</v>
      </c>
      <c r="E395" s="138">
        <v>70000.0</v>
      </c>
      <c r="F395" s="139"/>
      <c r="G395" s="42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</row>
    <row r="396" ht="14.25" customHeight="1">
      <c r="A396" s="136"/>
      <c r="B396" s="56"/>
      <c r="C396" s="15">
        <v>45837.0</v>
      </c>
      <c r="D396" s="16" t="s">
        <v>716</v>
      </c>
      <c r="E396" s="138">
        <v>100000.0</v>
      </c>
      <c r="F396" s="139"/>
      <c r="G396" s="42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</row>
    <row r="397" ht="14.25" customHeight="1">
      <c r="A397" s="136"/>
      <c r="B397" s="56"/>
      <c r="C397" s="15">
        <v>45837.0</v>
      </c>
      <c r="D397" s="16" t="s">
        <v>242</v>
      </c>
      <c r="E397" s="138">
        <v>500000.0</v>
      </c>
      <c r="F397" s="139"/>
      <c r="G397" s="42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</row>
    <row r="398" ht="14.25" customHeight="1">
      <c r="A398" s="136"/>
      <c r="B398" s="56"/>
      <c r="C398" s="15">
        <v>45837.0</v>
      </c>
      <c r="D398" s="16" t="s">
        <v>114</v>
      </c>
      <c r="E398" s="138">
        <v>500000.0</v>
      </c>
      <c r="F398" s="139"/>
      <c r="G398" s="44" t="s">
        <v>9</v>
      </c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</row>
    <row r="399" ht="14.25" customHeight="1">
      <c r="A399" s="136"/>
      <c r="B399" s="56"/>
      <c r="C399" s="15">
        <v>45838.0</v>
      </c>
      <c r="D399" s="16" t="s">
        <v>717</v>
      </c>
      <c r="E399" s="138">
        <v>100000.0</v>
      </c>
      <c r="F399" s="139"/>
      <c r="G399" s="42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ht="14.25" customHeight="1">
      <c r="A400" s="136"/>
      <c r="B400" s="56"/>
      <c r="C400" s="15">
        <v>45838.0</v>
      </c>
      <c r="D400" s="16" t="s">
        <v>684</v>
      </c>
      <c r="E400" s="142"/>
      <c r="F400" s="138">
        <v>3000000.0</v>
      </c>
      <c r="G400" s="42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</row>
    <row r="401" ht="14.25" customHeight="1">
      <c r="A401" s="136"/>
      <c r="B401" s="56"/>
      <c r="C401" s="15">
        <v>45838.0</v>
      </c>
      <c r="D401" s="16" t="s">
        <v>718</v>
      </c>
      <c r="E401" s="138">
        <v>100000.0</v>
      </c>
      <c r="F401" s="139"/>
      <c r="G401" s="42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</row>
    <row r="402" ht="14.25" customHeight="1">
      <c r="A402" s="136"/>
      <c r="B402" s="56"/>
      <c r="C402" s="15">
        <v>45838.0</v>
      </c>
      <c r="D402" s="16" t="s">
        <v>178</v>
      </c>
      <c r="E402" s="138">
        <v>100000.0</v>
      </c>
      <c r="F402" s="139"/>
      <c r="G402" s="42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</row>
    <row r="403" ht="14.25" customHeight="1">
      <c r="A403" s="136"/>
      <c r="B403" s="56"/>
      <c r="C403" s="15">
        <v>45838.0</v>
      </c>
      <c r="D403" s="16" t="s">
        <v>233</v>
      </c>
      <c r="E403" s="138">
        <v>300000.0</v>
      </c>
      <c r="F403" s="139"/>
      <c r="G403" s="42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</row>
    <row r="404" ht="14.25" customHeight="1">
      <c r="A404" s="136"/>
      <c r="B404" s="56"/>
      <c r="C404" s="15">
        <v>45838.0</v>
      </c>
      <c r="D404" s="16" t="s">
        <v>391</v>
      </c>
      <c r="E404" s="138">
        <v>20000.0</v>
      </c>
      <c r="F404" s="139"/>
      <c r="G404" s="42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</row>
    <row r="405" ht="14.25" customHeight="1">
      <c r="A405" s="136"/>
      <c r="B405" s="56"/>
      <c r="C405" s="15">
        <v>45838.0</v>
      </c>
      <c r="D405" s="16" t="s">
        <v>421</v>
      </c>
      <c r="E405" s="138">
        <v>50000.0</v>
      </c>
      <c r="F405" s="139"/>
      <c r="G405" s="42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</row>
    <row r="406" ht="14.25" customHeight="1">
      <c r="A406" s="136"/>
      <c r="B406" s="56"/>
      <c r="C406" s="15">
        <v>45838.0</v>
      </c>
      <c r="D406" s="16" t="s">
        <v>127</v>
      </c>
      <c r="E406" s="138">
        <v>100000.0</v>
      </c>
      <c r="F406" s="139"/>
      <c r="G406" s="42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</row>
    <row r="407" ht="14.25" customHeight="1">
      <c r="A407" s="136"/>
      <c r="B407" s="56"/>
      <c r="C407" s="15">
        <v>45838.0</v>
      </c>
      <c r="D407" s="16" t="s">
        <v>143</v>
      </c>
      <c r="E407" s="138">
        <v>500000.0</v>
      </c>
      <c r="F407" s="139"/>
      <c r="G407" s="44" t="s">
        <v>9</v>
      </c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</row>
    <row r="408" ht="14.25" customHeight="1">
      <c r="A408" s="136"/>
      <c r="B408" s="56"/>
      <c r="C408" s="15">
        <v>45838.0</v>
      </c>
      <c r="D408" s="16" t="s">
        <v>312</v>
      </c>
      <c r="E408" s="138">
        <v>1500000.0</v>
      </c>
      <c r="F408" s="139"/>
      <c r="G408" s="42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</row>
    <row r="409" ht="14.25" customHeight="1">
      <c r="A409" s="136"/>
      <c r="B409" s="56"/>
      <c r="C409" s="15">
        <v>45838.0</v>
      </c>
      <c r="D409" s="16" t="s">
        <v>162</v>
      </c>
      <c r="E409" s="138">
        <v>50000.0</v>
      </c>
      <c r="F409" s="139"/>
      <c r="G409" s="42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ht="14.25" customHeight="1">
      <c r="A410" s="136"/>
      <c r="B410" s="56"/>
      <c r="C410" s="15">
        <v>45838.0</v>
      </c>
      <c r="D410" s="16" t="s">
        <v>719</v>
      </c>
      <c r="E410" s="138">
        <v>500000.0</v>
      </c>
      <c r="F410" s="139"/>
      <c r="G410" s="42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ht="14.25" customHeight="1">
      <c r="A411" s="136"/>
      <c r="B411" s="56"/>
      <c r="C411" s="15">
        <v>45838.0</v>
      </c>
      <c r="D411" s="16" t="s">
        <v>55</v>
      </c>
      <c r="E411" s="138">
        <v>100000.0</v>
      </c>
      <c r="F411" s="139"/>
      <c r="G411" s="42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ht="14.25" customHeight="1">
      <c r="A412" s="136"/>
      <c r="B412" s="56"/>
      <c r="C412" s="15">
        <v>45838.0</v>
      </c>
      <c r="D412" s="16" t="s">
        <v>187</v>
      </c>
      <c r="E412" s="138">
        <v>500000.0</v>
      </c>
      <c r="F412" s="139"/>
      <c r="G412" s="42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ht="14.25" customHeight="1">
      <c r="A413" s="136"/>
      <c r="B413" s="56"/>
      <c r="C413" s="15">
        <v>45838.0</v>
      </c>
      <c r="D413" s="16" t="s">
        <v>268</v>
      </c>
      <c r="E413" s="138">
        <v>50000.0</v>
      </c>
      <c r="F413" s="139"/>
      <c r="G413" s="42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ht="14.25" customHeight="1">
      <c r="A414" s="136"/>
      <c r="B414" s="56"/>
      <c r="C414" s="15">
        <v>45838.0</v>
      </c>
      <c r="D414" s="16" t="s">
        <v>27</v>
      </c>
      <c r="E414" s="138">
        <v>25000.0</v>
      </c>
      <c r="F414" s="139"/>
      <c r="G414" s="42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ht="14.25" customHeight="1">
      <c r="A415" s="136"/>
      <c r="B415" s="56"/>
      <c r="C415" s="15">
        <v>45838.0</v>
      </c>
      <c r="D415" s="16" t="s">
        <v>701</v>
      </c>
      <c r="E415" s="138">
        <v>50000.0</v>
      </c>
      <c r="F415" s="139"/>
      <c r="G415" s="42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ht="14.25" customHeight="1">
      <c r="A416" s="136"/>
      <c r="B416" s="56"/>
      <c r="C416" s="15">
        <v>45838.0</v>
      </c>
      <c r="D416" s="16" t="s">
        <v>15</v>
      </c>
      <c r="E416" s="138">
        <v>100000.0</v>
      </c>
      <c r="F416" s="139"/>
      <c r="G416" s="42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ht="14.25" customHeight="1">
      <c r="A417" s="136"/>
      <c r="B417" s="56"/>
      <c r="C417" s="15">
        <v>45838.0</v>
      </c>
      <c r="D417" s="16" t="s">
        <v>432</v>
      </c>
      <c r="E417" s="138">
        <v>5000000.0</v>
      </c>
      <c r="F417" s="139"/>
      <c r="G417" s="42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ht="14.25" customHeight="1">
      <c r="A418" s="136"/>
      <c r="B418" s="56"/>
      <c r="C418" s="15">
        <v>45838.0</v>
      </c>
      <c r="D418" s="16" t="s">
        <v>229</v>
      </c>
      <c r="E418" s="138">
        <v>200000.0</v>
      </c>
      <c r="F418" s="139"/>
      <c r="G418" s="42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ht="14.25" customHeight="1">
      <c r="A419" s="136"/>
      <c r="B419" s="56"/>
      <c r="C419" s="15">
        <v>45838.0</v>
      </c>
      <c r="D419" s="16" t="s">
        <v>376</v>
      </c>
      <c r="E419" s="138">
        <v>100000.0</v>
      </c>
      <c r="F419" s="139"/>
      <c r="G419" s="44" t="s">
        <v>9</v>
      </c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ht="14.25" customHeight="1">
      <c r="A420" s="136"/>
      <c r="B420" s="56"/>
      <c r="C420" s="15">
        <v>45838.0</v>
      </c>
      <c r="D420" s="16" t="s">
        <v>434</v>
      </c>
      <c r="E420" s="142"/>
      <c r="F420" s="138">
        <v>30000.0</v>
      </c>
      <c r="G420" s="42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ht="14.25" customHeight="1">
      <c r="A421" s="136"/>
      <c r="B421" s="126"/>
      <c r="C421" s="33"/>
      <c r="D421" s="34" t="s">
        <v>291</v>
      </c>
      <c r="E421" s="35">
        <f t="shared" ref="E421:F421" si="3">SUM(E8:E420)</f>
        <v>136908987</v>
      </c>
      <c r="F421" s="35">
        <f t="shared" si="3"/>
        <v>132493361</v>
      </c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ht="14.25" customHeight="1">
      <c r="A422" s="136"/>
      <c r="B422" s="147"/>
      <c r="C422" s="127"/>
      <c r="D422" s="128" t="s">
        <v>720</v>
      </c>
      <c r="E422" s="129">
        <f>E6+E421-F421</f>
        <v>16461091.55</v>
      </c>
      <c r="F422" s="37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ht="14.25" customHeight="1">
      <c r="A423" s="136"/>
      <c r="B423" s="136"/>
      <c r="C423" s="136"/>
      <c r="D423" s="136"/>
      <c r="E423" s="37"/>
      <c r="F423" s="37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ht="14.25" customHeight="1">
      <c r="A424" s="136"/>
      <c r="B424" s="136"/>
      <c r="C424" s="136"/>
      <c r="D424" s="36" t="s">
        <v>293</v>
      </c>
      <c r="E424" s="37">
        <f>E6</f>
        <v>12045465.55</v>
      </c>
      <c r="F424" s="37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ht="14.25" customHeight="1">
      <c r="A425" s="136"/>
      <c r="B425" s="136"/>
      <c r="C425" s="136"/>
      <c r="D425" s="9" t="s">
        <v>9</v>
      </c>
      <c r="E425" s="2">
        <f>sum(E8,E11,E13,E17,E20,E21,E24,E26,E38,E49,E55,E58,E60,E80,E109,E117,E124,E126,E129,E133,E136,E145,E150,E168,E181,E185,E193,E195,E197,E204,E207,E221,E222,E226,E233,E274,E277,E312,E313,E329,E332,E341,E345,E361,E377,E393,E398,E407,E419)</f>
        <v>23272777</v>
      </c>
      <c r="F425" s="38"/>
      <c r="G425" s="2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ht="14.25" customHeight="1">
      <c r="A426" s="136"/>
      <c r="B426" s="136"/>
      <c r="C426" s="136"/>
      <c r="D426" s="9" t="s">
        <v>46</v>
      </c>
      <c r="E426" s="2">
        <f>Sum(E93,E177,E252,E258,E260)</f>
        <v>2100000</v>
      </c>
      <c r="F426" s="38"/>
      <c r="G426" s="2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ht="14.25" customHeight="1">
      <c r="A427" s="136"/>
      <c r="B427" s="136"/>
      <c r="C427" s="136"/>
      <c r="D427" s="39" t="s">
        <v>120</v>
      </c>
      <c r="E427" s="2">
        <f>Sum(E130,E131)</f>
        <v>900154</v>
      </c>
      <c r="F427" s="38"/>
      <c r="G427" s="2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ht="14.25" customHeight="1">
      <c r="A428" s="136"/>
      <c r="B428" s="136"/>
      <c r="C428" s="136"/>
      <c r="D428" s="36" t="s">
        <v>60</v>
      </c>
      <c r="E428" s="2">
        <f>Sum(E59,E85,E167,E175,E281,E325)</f>
        <v>1200000</v>
      </c>
      <c r="F428" s="38"/>
      <c r="G428" s="2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ht="14.25" customHeight="1">
      <c r="A429" s="136"/>
      <c r="B429" s="136"/>
      <c r="C429" s="136"/>
      <c r="D429" s="39" t="s">
        <v>161</v>
      </c>
      <c r="E429" s="37">
        <f>E97</f>
        <v>300000</v>
      </c>
      <c r="F429" s="2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</row>
    <row r="430" ht="14.25" customHeight="1">
      <c r="A430" s="136"/>
      <c r="B430" s="136"/>
      <c r="C430" s="136"/>
      <c r="D430" s="36" t="s">
        <v>295</v>
      </c>
      <c r="E430" s="37">
        <f>E421</f>
        <v>136908987</v>
      </c>
      <c r="F430" s="2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</row>
    <row r="431" ht="14.25" customHeight="1">
      <c r="A431" s="136"/>
      <c r="B431" s="136"/>
      <c r="C431" s="136"/>
      <c r="D431" s="36" t="s">
        <v>296</v>
      </c>
      <c r="E431" s="37">
        <f>F421</f>
        <v>132493361</v>
      </c>
      <c r="F431" s="2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</row>
    <row r="432" ht="14.25" customHeight="1">
      <c r="A432" s="136"/>
      <c r="B432" s="136"/>
      <c r="C432" s="136"/>
      <c r="D432" s="36" t="s">
        <v>528</v>
      </c>
      <c r="E432" s="37">
        <f>E424+E430-E431</f>
        <v>16461091.55</v>
      </c>
      <c r="F432" s="2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</row>
    <row r="433" ht="14.25" customHeight="1">
      <c r="A433" s="136"/>
      <c r="B433" s="136"/>
      <c r="C433" s="136"/>
      <c r="D433" s="9" t="s">
        <v>298</v>
      </c>
      <c r="E433" s="2">
        <f>E424+E421-F421-E426-E425-E427-E428-E429</f>
        <v>-11311839.45</v>
      </c>
      <c r="F433" s="2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</row>
    <row r="434" ht="14.25" customHeight="1">
      <c r="A434" s="136"/>
      <c r="B434" s="136"/>
      <c r="C434" s="136"/>
      <c r="D434" s="136"/>
      <c r="E434" s="2"/>
      <c r="F434" s="2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</row>
    <row r="435" ht="14.25" customHeight="1">
      <c r="A435" s="136"/>
      <c r="B435" s="136"/>
      <c r="C435" s="136"/>
      <c r="D435" s="136"/>
      <c r="E435" s="2"/>
      <c r="F435" s="2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</row>
    <row r="436" ht="14.25" customHeight="1">
      <c r="A436" s="136"/>
      <c r="B436" s="136"/>
      <c r="C436" s="136"/>
      <c r="D436" s="136"/>
      <c r="E436" s="2"/>
      <c r="F436" s="2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</row>
    <row r="437" ht="14.25" customHeight="1">
      <c r="A437" s="136"/>
      <c r="B437" s="136"/>
      <c r="C437" s="136"/>
      <c r="D437" s="136"/>
      <c r="E437" s="2"/>
      <c r="F437" s="2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</row>
    <row r="438" ht="14.25" customHeight="1">
      <c r="A438" s="136"/>
      <c r="B438" s="136"/>
      <c r="C438" s="136"/>
      <c r="D438" s="136"/>
      <c r="E438" s="2"/>
      <c r="F438" s="2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</row>
    <row r="439" ht="14.25" customHeight="1">
      <c r="A439" s="136"/>
      <c r="B439" s="136"/>
      <c r="C439" s="136"/>
      <c r="D439" s="136"/>
      <c r="E439" s="2"/>
      <c r="F439" s="2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</row>
    <row r="440" ht="14.25" customHeight="1">
      <c r="A440" s="136"/>
      <c r="B440" s="136"/>
      <c r="C440" s="136"/>
      <c r="D440" s="136"/>
      <c r="E440" s="2"/>
      <c r="F440" s="2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</row>
    <row r="441" ht="14.25" customHeight="1">
      <c r="A441" s="136"/>
      <c r="B441" s="136"/>
      <c r="C441" s="136"/>
      <c r="D441" s="136"/>
      <c r="E441" s="2"/>
      <c r="F441" s="2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</row>
    <row r="442" ht="14.25" customHeight="1">
      <c r="A442" s="136"/>
      <c r="B442" s="136"/>
      <c r="C442" s="136"/>
      <c r="D442" s="136"/>
      <c r="E442" s="2"/>
      <c r="F442" s="2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</row>
    <row r="443" ht="14.25" customHeight="1">
      <c r="A443" s="136"/>
      <c r="B443" s="136"/>
      <c r="C443" s="136"/>
      <c r="D443" s="136"/>
      <c r="E443" s="2"/>
      <c r="F443" s="2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</row>
    <row r="444" ht="14.25" customHeight="1">
      <c r="A444" s="136"/>
      <c r="B444" s="136"/>
      <c r="C444" s="136"/>
      <c r="D444" s="136"/>
      <c r="E444" s="2"/>
      <c r="F444" s="2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</row>
    <row r="445" ht="14.25" customHeight="1">
      <c r="A445" s="136"/>
      <c r="B445" s="136"/>
      <c r="C445" s="136"/>
      <c r="D445" s="136"/>
      <c r="E445" s="2"/>
      <c r="F445" s="2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</row>
    <row r="446" ht="14.25" customHeight="1">
      <c r="A446" s="136"/>
      <c r="B446" s="136"/>
      <c r="C446" s="136"/>
      <c r="D446" s="136"/>
      <c r="E446" s="2"/>
      <c r="F446" s="2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</row>
    <row r="447" ht="14.25" customHeight="1">
      <c r="A447" s="136"/>
      <c r="B447" s="136"/>
      <c r="C447" s="136"/>
      <c r="D447" s="136"/>
      <c r="E447" s="2"/>
      <c r="F447" s="2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</row>
    <row r="448" ht="14.25" customHeight="1">
      <c r="A448" s="136"/>
      <c r="B448" s="136"/>
      <c r="C448" s="136"/>
      <c r="D448" s="136"/>
      <c r="E448" s="2"/>
      <c r="F448" s="2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</row>
    <row r="449" ht="14.25" customHeight="1">
      <c r="A449" s="136"/>
      <c r="B449" s="136"/>
      <c r="C449" s="136"/>
      <c r="D449" s="136"/>
      <c r="E449" s="2"/>
      <c r="F449" s="2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</row>
    <row r="450" ht="14.25" customHeight="1">
      <c r="A450" s="136"/>
      <c r="B450" s="136"/>
      <c r="C450" s="136"/>
      <c r="D450" s="136"/>
      <c r="E450" s="2"/>
      <c r="F450" s="2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</row>
    <row r="451" ht="14.25" customHeight="1">
      <c r="A451" s="136"/>
      <c r="B451" s="136"/>
      <c r="C451" s="136"/>
      <c r="D451" s="136"/>
      <c r="E451" s="2"/>
      <c r="F451" s="2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</row>
    <row r="452" ht="14.25" customHeight="1">
      <c r="A452" s="136"/>
      <c r="B452" s="136"/>
      <c r="C452" s="136"/>
      <c r="D452" s="136"/>
      <c r="E452" s="2"/>
      <c r="F452" s="2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</row>
    <row r="453" ht="14.25" customHeight="1">
      <c r="A453" s="136"/>
      <c r="B453" s="136"/>
      <c r="C453" s="136"/>
      <c r="D453" s="136"/>
      <c r="E453" s="2"/>
      <c r="F453" s="2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</row>
    <row r="454" ht="14.25" customHeight="1">
      <c r="A454" s="136"/>
      <c r="B454" s="136"/>
      <c r="C454" s="136"/>
      <c r="D454" s="136"/>
      <c r="E454" s="2"/>
      <c r="F454" s="2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</row>
    <row r="455" ht="14.25" customHeight="1">
      <c r="A455" s="136"/>
      <c r="B455" s="136"/>
      <c r="C455" s="136"/>
      <c r="D455" s="136"/>
      <c r="E455" s="2"/>
      <c r="F455" s="2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</row>
    <row r="456" ht="14.25" customHeight="1">
      <c r="A456" s="136"/>
      <c r="B456" s="136"/>
      <c r="C456" s="136"/>
      <c r="D456" s="136"/>
      <c r="E456" s="2"/>
      <c r="F456" s="2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</row>
    <row r="457" ht="14.25" customHeight="1">
      <c r="A457" s="136"/>
      <c r="B457" s="136"/>
      <c r="C457" s="136"/>
      <c r="D457" s="136"/>
      <c r="E457" s="2"/>
      <c r="F457" s="2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</row>
    <row r="458" ht="14.25" customHeight="1">
      <c r="A458" s="136"/>
      <c r="B458" s="136"/>
      <c r="C458" s="136"/>
      <c r="D458" s="136"/>
      <c r="E458" s="2"/>
      <c r="F458" s="2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</row>
    <row r="459" ht="14.25" customHeight="1">
      <c r="A459" s="136"/>
      <c r="B459" s="136"/>
      <c r="C459" s="136"/>
      <c r="D459" s="136"/>
      <c r="E459" s="2"/>
      <c r="F459" s="2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</row>
    <row r="460" ht="14.25" customHeight="1">
      <c r="A460" s="136"/>
      <c r="B460" s="136"/>
      <c r="C460" s="136"/>
      <c r="D460" s="136"/>
      <c r="E460" s="2"/>
      <c r="F460" s="2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</row>
    <row r="461" ht="14.25" customHeight="1">
      <c r="A461" s="136"/>
      <c r="B461" s="136"/>
      <c r="C461" s="136"/>
      <c r="D461" s="136"/>
      <c r="E461" s="2"/>
      <c r="F461" s="2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</row>
    <row r="462" ht="14.25" customHeight="1">
      <c r="A462" s="136"/>
      <c r="B462" s="136"/>
      <c r="C462" s="136"/>
      <c r="D462" s="136"/>
      <c r="E462" s="2"/>
      <c r="F462" s="2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</row>
    <row r="463" ht="14.25" customHeight="1">
      <c r="A463" s="136"/>
      <c r="B463" s="136"/>
      <c r="C463" s="136"/>
      <c r="D463" s="136"/>
      <c r="E463" s="2"/>
      <c r="F463" s="2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</row>
    <row r="464" ht="14.25" customHeight="1">
      <c r="A464" s="136"/>
      <c r="B464" s="136"/>
      <c r="C464" s="136"/>
      <c r="D464" s="136"/>
      <c r="E464" s="2"/>
      <c r="F464" s="2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</row>
    <row r="465" ht="14.25" customHeight="1">
      <c r="A465" s="136"/>
      <c r="B465" s="136"/>
      <c r="C465" s="136"/>
      <c r="D465" s="136"/>
      <c r="E465" s="2"/>
      <c r="F465" s="2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</row>
    <row r="466" ht="14.25" customHeight="1">
      <c r="A466" s="136"/>
      <c r="B466" s="136"/>
      <c r="C466" s="136"/>
      <c r="D466" s="136"/>
      <c r="E466" s="2"/>
      <c r="F466" s="2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</row>
    <row r="467" ht="14.25" customHeight="1">
      <c r="A467" s="136"/>
      <c r="B467" s="136"/>
      <c r="C467" s="136"/>
      <c r="D467" s="136"/>
      <c r="E467" s="2"/>
      <c r="F467" s="2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</row>
    <row r="468" ht="14.25" customHeight="1">
      <c r="A468" s="136"/>
      <c r="B468" s="136"/>
      <c r="C468" s="136"/>
      <c r="D468" s="136"/>
      <c r="E468" s="2"/>
      <c r="F468" s="2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</row>
    <row r="469" ht="14.25" customHeight="1">
      <c r="A469" s="136"/>
      <c r="B469" s="136"/>
      <c r="C469" s="136"/>
      <c r="D469" s="136"/>
      <c r="E469" s="2"/>
      <c r="F469" s="2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</row>
    <row r="470" ht="14.25" customHeight="1">
      <c r="A470" s="136"/>
      <c r="B470" s="136"/>
      <c r="C470" s="136"/>
      <c r="D470" s="136"/>
      <c r="E470" s="2"/>
      <c r="F470" s="2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</row>
    <row r="471" ht="14.25" customHeight="1">
      <c r="A471" s="136"/>
      <c r="B471" s="136"/>
      <c r="C471" s="136"/>
      <c r="D471" s="136"/>
      <c r="E471" s="2"/>
      <c r="F471" s="2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</row>
    <row r="472" ht="14.25" customHeight="1">
      <c r="A472" s="136"/>
      <c r="B472" s="136"/>
      <c r="C472" s="136"/>
      <c r="D472" s="136"/>
      <c r="E472" s="2"/>
      <c r="F472" s="2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</row>
    <row r="473" ht="14.25" customHeight="1">
      <c r="A473" s="136"/>
      <c r="B473" s="136"/>
      <c r="C473" s="136"/>
      <c r="D473" s="136"/>
      <c r="E473" s="2"/>
      <c r="F473" s="2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ht="14.25" customHeight="1">
      <c r="A474" s="136"/>
      <c r="B474" s="136"/>
      <c r="C474" s="136"/>
      <c r="D474" s="136"/>
      <c r="E474" s="2"/>
      <c r="F474" s="2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ht="14.25" customHeight="1">
      <c r="A475" s="136"/>
      <c r="B475" s="136"/>
      <c r="C475" s="136"/>
      <c r="D475" s="136"/>
      <c r="E475" s="2"/>
      <c r="F475" s="2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ht="14.25" customHeight="1">
      <c r="A476" s="136"/>
      <c r="B476" s="136"/>
      <c r="C476" s="136"/>
      <c r="D476" s="136"/>
      <c r="E476" s="2"/>
      <c r="F476" s="2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ht="14.25" customHeight="1">
      <c r="A477" s="136"/>
      <c r="B477" s="136"/>
      <c r="C477" s="136"/>
      <c r="D477" s="136"/>
      <c r="E477" s="2"/>
      <c r="F477" s="2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ht="14.25" customHeight="1">
      <c r="A478" s="136"/>
      <c r="B478" s="136"/>
      <c r="C478" s="136"/>
      <c r="D478" s="136"/>
      <c r="E478" s="2"/>
      <c r="F478" s="2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ht="14.25" customHeight="1">
      <c r="A479" s="136"/>
      <c r="B479" s="136"/>
      <c r="C479" s="136"/>
      <c r="D479" s="136"/>
      <c r="E479" s="2"/>
      <c r="F479" s="2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ht="14.25" customHeight="1">
      <c r="A480" s="136"/>
      <c r="B480" s="136"/>
      <c r="C480" s="136"/>
      <c r="D480" s="136"/>
      <c r="E480" s="2"/>
      <c r="F480" s="2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ht="14.25" customHeight="1">
      <c r="A481" s="136"/>
      <c r="B481" s="136"/>
      <c r="C481" s="136"/>
      <c r="D481" s="136"/>
      <c r="E481" s="2"/>
      <c r="F481" s="2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ht="14.25" customHeight="1">
      <c r="A482" s="136"/>
      <c r="B482" s="136"/>
      <c r="C482" s="136"/>
      <c r="D482" s="136"/>
      <c r="E482" s="2"/>
      <c r="F482" s="2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ht="14.25" customHeight="1">
      <c r="A483" s="136"/>
      <c r="B483" s="136"/>
      <c r="C483" s="136"/>
      <c r="D483" s="136"/>
      <c r="E483" s="2"/>
      <c r="F483" s="2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ht="14.25" customHeight="1">
      <c r="A484" s="136"/>
      <c r="B484" s="136"/>
      <c r="C484" s="136"/>
      <c r="D484" s="136"/>
      <c r="E484" s="2"/>
      <c r="F484" s="2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ht="14.25" customHeight="1">
      <c r="A485" s="136"/>
      <c r="B485" s="136"/>
      <c r="C485" s="136"/>
      <c r="D485" s="136"/>
      <c r="E485" s="2"/>
      <c r="F485" s="2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ht="14.25" customHeight="1">
      <c r="A486" s="136"/>
      <c r="B486" s="136"/>
      <c r="C486" s="136"/>
      <c r="D486" s="136"/>
      <c r="E486" s="2"/>
      <c r="F486" s="2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ht="14.25" customHeight="1">
      <c r="A487" s="136"/>
      <c r="B487" s="136"/>
      <c r="C487" s="136"/>
      <c r="D487" s="136"/>
      <c r="E487" s="2"/>
      <c r="F487" s="2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ht="14.25" customHeight="1">
      <c r="A488" s="136"/>
      <c r="B488" s="136"/>
      <c r="C488" s="136"/>
      <c r="D488" s="136"/>
      <c r="E488" s="2"/>
      <c r="F488" s="2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ht="14.25" customHeight="1">
      <c r="A489" s="136"/>
      <c r="B489" s="136"/>
      <c r="C489" s="136"/>
      <c r="D489" s="136"/>
      <c r="E489" s="2"/>
      <c r="F489" s="2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ht="14.25" customHeight="1">
      <c r="A490" s="136"/>
      <c r="B490" s="136"/>
      <c r="C490" s="136"/>
      <c r="D490" s="136"/>
      <c r="E490" s="2"/>
      <c r="F490" s="2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ht="14.25" customHeight="1">
      <c r="A491" s="136"/>
      <c r="B491" s="136"/>
      <c r="C491" s="136"/>
      <c r="D491" s="136"/>
      <c r="E491" s="2"/>
      <c r="F491" s="2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ht="14.25" customHeight="1">
      <c r="A492" s="136"/>
      <c r="B492" s="136"/>
      <c r="C492" s="136"/>
      <c r="D492" s="136"/>
      <c r="E492" s="2"/>
      <c r="F492" s="2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ht="14.25" customHeight="1">
      <c r="A493" s="136"/>
      <c r="B493" s="136"/>
      <c r="C493" s="136"/>
      <c r="D493" s="136"/>
      <c r="E493" s="2"/>
      <c r="F493" s="2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</row>
    <row r="494" ht="14.25" customHeight="1">
      <c r="A494" s="136"/>
      <c r="B494" s="136"/>
      <c r="C494" s="136"/>
      <c r="D494" s="136"/>
      <c r="E494" s="2"/>
      <c r="F494" s="2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</row>
    <row r="495" ht="14.25" customHeight="1">
      <c r="A495" s="136"/>
      <c r="B495" s="136"/>
      <c r="C495" s="136"/>
      <c r="D495" s="136"/>
      <c r="E495" s="2"/>
      <c r="F495" s="2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</row>
    <row r="496" ht="14.25" customHeight="1">
      <c r="A496" s="136"/>
      <c r="B496" s="136"/>
      <c r="C496" s="136"/>
      <c r="D496" s="136"/>
      <c r="E496" s="2"/>
      <c r="F496" s="2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</row>
    <row r="497" ht="14.25" customHeight="1">
      <c r="A497" s="136"/>
      <c r="B497" s="136"/>
      <c r="C497" s="136"/>
      <c r="D497" s="136"/>
      <c r="E497" s="2"/>
      <c r="F497" s="2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</row>
    <row r="498" ht="14.25" customHeight="1">
      <c r="A498" s="136"/>
      <c r="B498" s="136"/>
      <c r="C498" s="136"/>
      <c r="D498" s="136"/>
      <c r="E498" s="2"/>
      <c r="F498" s="2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</row>
    <row r="499" ht="14.25" customHeight="1">
      <c r="A499" s="136"/>
      <c r="B499" s="136"/>
      <c r="C499" s="136"/>
      <c r="D499" s="136"/>
      <c r="E499" s="2"/>
      <c r="F499" s="2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</row>
    <row r="500" ht="14.25" customHeight="1">
      <c r="A500" s="136"/>
      <c r="B500" s="136"/>
      <c r="C500" s="136"/>
      <c r="D500" s="136"/>
      <c r="E500" s="2"/>
      <c r="F500" s="2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</row>
    <row r="501" ht="14.25" customHeight="1">
      <c r="A501" s="136"/>
      <c r="B501" s="136"/>
      <c r="C501" s="136"/>
      <c r="D501" s="136"/>
      <c r="E501" s="2"/>
      <c r="F501" s="2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</row>
    <row r="502" ht="14.25" customHeight="1">
      <c r="A502" s="136"/>
      <c r="B502" s="136"/>
      <c r="C502" s="136"/>
      <c r="D502" s="136"/>
      <c r="E502" s="2"/>
      <c r="F502" s="2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</row>
    <row r="503" ht="14.25" customHeight="1">
      <c r="A503" s="136"/>
      <c r="B503" s="136"/>
      <c r="C503" s="136"/>
      <c r="D503" s="136"/>
      <c r="E503" s="2"/>
      <c r="F503" s="2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</row>
    <row r="504" ht="14.25" customHeight="1">
      <c r="A504" s="136"/>
      <c r="B504" s="136"/>
      <c r="C504" s="136"/>
      <c r="D504" s="136"/>
      <c r="E504" s="2"/>
      <c r="F504" s="2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</row>
    <row r="505" ht="14.25" customHeight="1">
      <c r="A505" s="136"/>
      <c r="B505" s="136"/>
      <c r="C505" s="136"/>
      <c r="D505" s="136"/>
      <c r="E505" s="2"/>
      <c r="F505" s="2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</row>
    <row r="506" ht="14.25" customHeight="1">
      <c r="A506" s="136"/>
      <c r="B506" s="136"/>
      <c r="C506" s="136"/>
      <c r="D506" s="136"/>
      <c r="E506" s="2"/>
      <c r="F506" s="2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</row>
    <row r="507" ht="14.25" customHeight="1">
      <c r="A507" s="136"/>
      <c r="B507" s="136"/>
      <c r="C507" s="136"/>
      <c r="D507" s="136"/>
      <c r="E507" s="2"/>
      <c r="F507" s="2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</row>
    <row r="508" ht="14.25" customHeight="1">
      <c r="A508" s="136"/>
      <c r="B508" s="136"/>
      <c r="C508" s="136"/>
      <c r="D508" s="136"/>
      <c r="E508" s="2"/>
      <c r="F508" s="2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</row>
    <row r="509" ht="14.25" customHeight="1">
      <c r="A509" s="136"/>
      <c r="B509" s="136"/>
      <c r="C509" s="136"/>
      <c r="D509" s="136"/>
      <c r="E509" s="2"/>
      <c r="F509" s="2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</row>
    <row r="510" ht="14.25" customHeight="1">
      <c r="A510" s="136"/>
      <c r="B510" s="136"/>
      <c r="C510" s="136"/>
      <c r="D510" s="136"/>
      <c r="E510" s="2"/>
      <c r="F510" s="2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</row>
    <row r="511" ht="14.25" customHeight="1">
      <c r="A511" s="136"/>
      <c r="B511" s="136"/>
      <c r="C511" s="136"/>
      <c r="D511" s="136"/>
      <c r="E511" s="2"/>
      <c r="F511" s="2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</row>
    <row r="512" ht="14.25" customHeight="1">
      <c r="A512" s="136"/>
      <c r="B512" s="136"/>
      <c r="C512" s="136"/>
      <c r="D512" s="136"/>
      <c r="E512" s="2"/>
      <c r="F512" s="2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</row>
    <row r="513" ht="14.25" customHeight="1">
      <c r="A513" s="136"/>
      <c r="B513" s="136"/>
      <c r="C513" s="136"/>
      <c r="D513" s="136"/>
      <c r="E513" s="2"/>
      <c r="F513" s="2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</row>
    <row r="514" ht="14.25" customHeight="1">
      <c r="A514" s="136"/>
      <c r="B514" s="136"/>
      <c r="C514" s="136"/>
      <c r="D514" s="136"/>
      <c r="E514" s="2"/>
      <c r="F514" s="2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</row>
    <row r="515" ht="14.25" customHeight="1">
      <c r="A515" s="136"/>
      <c r="B515" s="136"/>
      <c r="C515" s="136"/>
      <c r="D515" s="136"/>
      <c r="E515" s="2"/>
      <c r="F515" s="2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</row>
    <row r="516" ht="14.25" customHeight="1">
      <c r="A516" s="136"/>
      <c r="B516" s="136"/>
      <c r="C516" s="136"/>
      <c r="D516" s="136"/>
      <c r="E516" s="2"/>
      <c r="F516" s="2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</row>
    <row r="517" ht="14.25" customHeight="1">
      <c r="A517" s="136"/>
      <c r="B517" s="136"/>
      <c r="C517" s="136"/>
      <c r="D517" s="136"/>
      <c r="E517" s="2"/>
      <c r="F517" s="2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</row>
    <row r="518" ht="14.25" customHeight="1">
      <c r="A518" s="136"/>
      <c r="B518" s="136"/>
      <c r="C518" s="136"/>
      <c r="D518" s="136"/>
      <c r="E518" s="2"/>
      <c r="F518" s="2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</row>
    <row r="519" ht="14.25" customHeight="1">
      <c r="A519" s="136"/>
      <c r="B519" s="136"/>
      <c r="C519" s="136"/>
      <c r="D519" s="136"/>
      <c r="E519" s="2"/>
      <c r="F519" s="2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</row>
    <row r="520" ht="14.25" customHeight="1">
      <c r="A520" s="136"/>
      <c r="B520" s="136"/>
      <c r="C520" s="136"/>
      <c r="D520" s="136"/>
      <c r="E520" s="2"/>
      <c r="F520" s="2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</row>
    <row r="521" ht="14.25" customHeight="1">
      <c r="A521" s="136"/>
      <c r="B521" s="136"/>
      <c r="C521" s="136"/>
      <c r="D521" s="136"/>
      <c r="E521" s="2"/>
      <c r="F521" s="2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</row>
    <row r="522" ht="14.25" customHeight="1">
      <c r="A522" s="136"/>
      <c r="B522" s="136"/>
      <c r="C522" s="136"/>
      <c r="D522" s="136"/>
      <c r="E522" s="2"/>
      <c r="F522" s="2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</row>
    <row r="523" ht="14.25" customHeight="1">
      <c r="A523" s="136"/>
      <c r="B523" s="136"/>
      <c r="C523" s="136"/>
      <c r="D523" s="136"/>
      <c r="E523" s="2"/>
      <c r="F523" s="2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</row>
    <row r="524" ht="14.25" customHeight="1">
      <c r="A524" s="136"/>
      <c r="B524" s="136"/>
      <c r="C524" s="136"/>
      <c r="D524" s="136"/>
      <c r="E524" s="2"/>
      <c r="F524" s="2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</row>
    <row r="525" ht="14.25" customHeight="1">
      <c r="A525" s="136"/>
      <c r="B525" s="136"/>
      <c r="C525" s="136"/>
      <c r="D525" s="136"/>
      <c r="E525" s="2"/>
      <c r="F525" s="2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ht="14.25" customHeight="1">
      <c r="A526" s="136"/>
      <c r="B526" s="136"/>
      <c r="C526" s="136"/>
      <c r="D526" s="136"/>
      <c r="E526" s="2"/>
      <c r="F526" s="2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ht="14.25" customHeight="1">
      <c r="A527" s="136"/>
      <c r="B527" s="136"/>
      <c r="C527" s="136"/>
      <c r="D527" s="136"/>
      <c r="E527" s="2"/>
      <c r="F527" s="2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ht="14.25" customHeight="1">
      <c r="A528" s="136"/>
      <c r="B528" s="136"/>
      <c r="C528" s="136"/>
      <c r="D528" s="136"/>
      <c r="E528" s="2"/>
      <c r="F528" s="2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ht="14.25" customHeight="1">
      <c r="A529" s="136"/>
      <c r="B529" s="136"/>
      <c r="C529" s="136"/>
      <c r="D529" s="136"/>
      <c r="E529" s="2"/>
      <c r="F529" s="2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ht="14.25" customHeight="1">
      <c r="A530" s="136"/>
      <c r="B530" s="136"/>
      <c r="C530" s="136"/>
      <c r="D530" s="136"/>
      <c r="E530" s="2"/>
      <c r="F530" s="2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ht="14.25" customHeight="1">
      <c r="A531" s="136"/>
      <c r="B531" s="136"/>
      <c r="C531" s="136"/>
      <c r="D531" s="136"/>
      <c r="E531" s="2"/>
      <c r="F531" s="2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ht="14.25" customHeight="1">
      <c r="A532" s="136"/>
      <c r="B532" s="136"/>
      <c r="C532" s="136"/>
      <c r="D532" s="136"/>
      <c r="E532" s="2"/>
      <c r="F532" s="2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ht="14.25" customHeight="1">
      <c r="A533" s="136"/>
      <c r="B533" s="136"/>
      <c r="C533" s="136"/>
      <c r="D533" s="136"/>
      <c r="E533" s="2"/>
      <c r="F533" s="2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ht="14.25" customHeight="1">
      <c r="A534" s="136"/>
      <c r="B534" s="136"/>
      <c r="C534" s="136"/>
      <c r="D534" s="136"/>
      <c r="E534" s="2"/>
      <c r="F534" s="2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ht="14.25" customHeight="1">
      <c r="A535" s="136"/>
      <c r="B535" s="136"/>
      <c r="C535" s="136"/>
      <c r="D535" s="136"/>
      <c r="E535" s="2"/>
      <c r="F535" s="2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ht="14.25" customHeight="1">
      <c r="A536" s="136"/>
      <c r="B536" s="136"/>
      <c r="C536" s="136"/>
      <c r="D536" s="136"/>
      <c r="E536" s="2"/>
      <c r="F536" s="2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ht="14.25" customHeight="1">
      <c r="A537" s="136"/>
      <c r="B537" s="136"/>
      <c r="C537" s="136"/>
      <c r="D537" s="136"/>
      <c r="E537" s="2"/>
      <c r="F537" s="2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ht="14.25" customHeight="1">
      <c r="A538" s="136"/>
      <c r="B538" s="136"/>
      <c r="C538" s="136"/>
      <c r="D538" s="136"/>
      <c r="E538" s="2"/>
      <c r="F538" s="2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ht="14.25" customHeight="1">
      <c r="A539" s="136"/>
      <c r="B539" s="136"/>
      <c r="C539" s="136"/>
      <c r="D539" s="136"/>
      <c r="E539" s="2"/>
      <c r="F539" s="2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ht="14.25" customHeight="1">
      <c r="A540" s="136"/>
      <c r="B540" s="136"/>
      <c r="C540" s="136"/>
      <c r="D540" s="136"/>
      <c r="E540" s="2"/>
      <c r="F540" s="2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ht="14.25" customHeight="1">
      <c r="A541" s="136"/>
      <c r="B541" s="136"/>
      <c r="C541" s="136"/>
      <c r="D541" s="136"/>
      <c r="E541" s="2"/>
      <c r="F541" s="2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</row>
    <row r="542" ht="14.25" customHeight="1">
      <c r="A542" s="136"/>
      <c r="B542" s="136"/>
      <c r="C542" s="136"/>
      <c r="D542" s="136"/>
      <c r="E542" s="2"/>
      <c r="F542" s="2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</row>
    <row r="543" ht="14.25" customHeight="1">
      <c r="A543" s="136"/>
      <c r="B543" s="136"/>
      <c r="C543" s="136"/>
      <c r="D543" s="136"/>
      <c r="E543" s="2"/>
      <c r="F543" s="2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</row>
    <row r="544" ht="14.25" customHeight="1">
      <c r="A544" s="136"/>
      <c r="B544" s="136"/>
      <c r="C544" s="136"/>
      <c r="D544" s="136"/>
      <c r="E544" s="2"/>
      <c r="F544" s="2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ht="14.25" customHeight="1">
      <c r="A545" s="136"/>
      <c r="B545" s="136"/>
      <c r="C545" s="136"/>
      <c r="D545" s="136"/>
      <c r="E545" s="2"/>
      <c r="F545" s="2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</row>
    <row r="546" ht="14.25" customHeight="1">
      <c r="A546" s="136"/>
      <c r="B546" s="136"/>
      <c r="C546" s="136"/>
      <c r="D546" s="136"/>
      <c r="E546" s="2"/>
      <c r="F546" s="2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</row>
    <row r="547" ht="14.25" customHeight="1">
      <c r="A547" s="136"/>
      <c r="B547" s="136"/>
      <c r="C547" s="136"/>
      <c r="D547" s="136"/>
      <c r="E547" s="2"/>
      <c r="F547" s="2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</row>
    <row r="548" ht="14.25" customHeight="1">
      <c r="A548" s="136"/>
      <c r="B548" s="136"/>
      <c r="C548" s="136"/>
      <c r="D548" s="136"/>
      <c r="E548" s="2"/>
      <c r="F548" s="2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</row>
    <row r="549" ht="14.25" customHeight="1">
      <c r="A549" s="136"/>
      <c r="B549" s="136"/>
      <c r="C549" s="136"/>
      <c r="D549" s="136"/>
      <c r="E549" s="2"/>
      <c r="F549" s="2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</row>
    <row r="550" ht="14.25" customHeight="1">
      <c r="A550" s="136"/>
      <c r="B550" s="136"/>
      <c r="C550" s="136"/>
      <c r="D550" s="136"/>
      <c r="E550" s="2"/>
      <c r="F550" s="2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</row>
    <row r="551" ht="14.25" customHeight="1">
      <c r="A551" s="136"/>
      <c r="B551" s="136"/>
      <c r="C551" s="136"/>
      <c r="D551" s="136"/>
      <c r="E551" s="2"/>
      <c r="F551" s="2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</row>
    <row r="552" ht="14.25" customHeight="1">
      <c r="A552" s="136"/>
      <c r="B552" s="136"/>
      <c r="C552" s="136"/>
      <c r="D552" s="136"/>
      <c r="E552" s="2"/>
      <c r="F552" s="2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</row>
    <row r="553" ht="14.25" customHeight="1">
      <c r="A553" s="136"/>
      <c r="B553" s="136"/>
      <c r="C553" s="136"/>
      <c r="D553" s="136"/>
      <c r="E553" s="2"/>
      <c r="F553" s="2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</row>
    <row r="554" ht="14.25" customHeight="1">
      <c r="A554" s="136"/>
      <c r="B554" s="136"/>
      <c r="C554" s="136"/>
      <c r="D554" s="136"/>
      <c r="E554" s="2"/>
      <c r="F554" s="2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</row>
    <row r="555" ht="14.25" customHeight="1">
      <c r="A555" s="136"/>
      <c r="B555" s="136"/>
      <c r="C555" s="136"/>
      <c r="D555" s="136"/>
      <c r="E555" s="2"/>
      <c r="F555" s="2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ht="14.25" customHeight="1">
      <c r="A556" s="136"/>
      <c r="B556" s="136"/>
      <c r="C556" s="136"/>
      <c r="D556" s="136"/>
      <c r="E556" s="2"/>
      <c r="F556" s="2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</row>
    <row r="557" ht="14.25" customHeight="1">
      <c r="A557" s="136"/>
      <c r="B557" s="136"/>
      <c r="C557" s="136"/>
      <c r="D557" s="136"/>
      <c r="E557" s="2"/>
      <c r="F557" s="2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</row>
    <row r="558" ht="14.25" customHeight="1">
      <c r="A558" s="136"/>
      <c r="B558" s="136"/>
      <c r="C558" s="136"/>
      <c r="D558" s="136"/>
      <c r="E558" s="2"/>
      <c r="F558" s="2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</row>
    <row r="559" ht="14.25" customHeight="1">
      <c r="A559" s="136"/>
      <c r="B559" s="136"/>
      <c r="C559" s="136"/>
      <c r="D559" s="136"/>
      <c r="E559" s="2"/>
      <c r="F559" s="2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</row>
    <row r="560" ht="14.25" customHeight="1">
      <c r="A560" s="136"/>
      <c r="B560" s="136"/>
      <c r="C560" s="136"/>
      <c r="D560" s="136"/>
      <c r="E560" s="2"/>
      <c r="F560" s="2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</row>
    <row r="561" ht="14.25" customHeight="1">
      <c r="A561" s="136"/>
      <c r="B561" s="136"/>
      <c r="C561" s="136"/>
      <c r="D561" s="136"/>
      <c r="E561" s="2"/>
      <c r="F561" s="2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</row>
    <row r="562" ht="14.25" customHeight="1">
      <c r="A562" s="136"/>
      <c r="B562" s="136"/>
      <c r="C562" s="136"/>
      <c r="D562" s="136"/>
      <c r="E562" s="2"/>
      <c r="F562" s="2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</row>
    <row r="563" ht="14.25" customHeight="1">
      <c r="A563" s="136"/>
      <c r="B563" s="136"/>
      <c r="C563" s="136"/>
      <c r="D563" s="136"/>
      <c r="E563" s="2"/>
      <c r="F563" s="2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</row>
    <row r="564" ht="14.25" customHeight="1">
      <c r="A564" s="136"/>
      <c r="B564" s="136"/>
      <c r="C564" s="136"/>
      <c r="D564" s="136"/>
      <c r="E564" s="2"/>
      <c r="F564" s="2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</row>
    <row r="565" ht="14.25" customHeight="1">
      <c r="A565" s="136"/>
      <c r="B565" s="136"/>
      <c r="C565" s="136"/>
      <c r="D565" s="136"/>
      <c r="E565" s="2"/>
      <c r="F565" s="2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</row>
    <row r="566" ht="14.25" customHeight="1">
      <c r="A566" s="136"/>
      <c r="B566" s="136"/>
      <c r="C566" s="136"/>
      <c r="D566" s="136"/>
      <c r="E566" s="2"/>
      <c r="F566" s="2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</row>
    <row r="567" ht="14.25" customHeight="1">
      <c r="A567" s="136"/>
      <c r="B567" s="136"/>
      <c r="C567" s="136"/>
      <c r="D567" s="136"/>
      <c r="E567" s="2"/>
      <c r="F567" s="2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</row>
    <row r="568" ht="14.25" customHeight="1">
      <c r="A568" s="136"/>
      <c r="B568" s="136"/>
      <c r="C568" s="136"/>
      <c r="D568" s="136"/>
      <c r="E568" s="2"/>
      <c r="F568" s="2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</row>
    <row r="569" ht="14.25" customHeight="1">
      <c r="A569" s="136"/>
      <c r="B569" s="136"/>
      <c r="C569" s="136"/>
      <c r="D569" s="136"/>
      <c r="E569" s="2"/>
      <c r="F569" s="2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</row>
    <row r="570" ht="14.25" customHeight="1">
      <c r="A570" s="136"/>
      <c r="B570" s="136"/>
      <c r="C570" s="136"/>
      <c r="D570" s="136"/>
      <c r="E570" s="2"/>
      <c r="F570" s="2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</row>
    <row r="571" ht="14.25" customHeight="1">
      <c r="A571" s="136"/>
      <c r="B571" s="136"/>
      <c r="C571" s="136"/>
      <c r="D571" s="136"/>
      <c r="E571" s="2"/>
      <c r="F571" s="2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</row>
    <row r="572" ht="14.25" customHeight="1">
      <c r="A572" s="136"/>
      <c r="B572" s="136"/>
      <c r="C572" s="136"/>
      <c r="D572" s="136"/>
      <c r="E572" s="2"/>
      <c r="F572" s="2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</row>
    <row r="573" ht="14.25" customHeight="1">
      <c r="A573" s="136"/>
      <c r="B573" s="136"/>
      <c r="C573" s="136"/>
      <c r="D573" s="136"/>
      <c r="E573" s="2"/>
      <c r="F573" s="2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</row>
    <row r="574" ht="14.25" customHeight="1">
      <c r="A574" s="136"/>
      <c r="B574" s="136"/>
      <c r="C574" s="136"/>
      <c r="D574" s="136"/>
      <c r="E574" s="2"/>
      <c r="F574" s="2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</row>
    <row r="575" ht="14.25" customHeight="1">
      <c r="A575" s="136"/>
      <c r="B575" s="136"/>
      <c r="C575" s="136"/>
      <c r="D575" s="136"/>
      <c r="E575" s="2"/>
      <c r="F575" s="2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</row>
    <row r="576" ht="14.25" customHeight="1">
      <c r="A576" s="136"/>
      <c r="B576" s="136"/>
      <c r="C576" s="136"/>
      <c r="D576" s="136"/>
      <c r="E576" s="2"/>
      <c r="F576" s="2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</row>
    <row r="577" ht="14.25" customHeight="1">
      <c r="A577" s="136"/>
      <c r="B577" s="136"/>
      <c r="C577" s="136"/>
      <c r="D577" s="136"/>
      <c r="E577" s="2"/>
      <c r="F577" s="2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</row>
    <row r="578" ht="14.25" customHeight="1">
      <c r="A578" s="136"/>
      <c r="B578" s="136"/>
      <c r="C578" s="136"/>
      <c r="D578" s="136"/>
      <c r="E578" s="2"/>
      <c r="F578" s="2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</row>
    <row r="579" ht="14.25" customHeight="1">
      <c r="A579" s="136"/>
      <c r="B579" s="136"/>
      <c r="C579" s="136"/>
      <c r="D579" s="136"/>
      <c r="E579" s="2"/>
      <c r="F579" s="2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</row>
    <row r="580" ht="14.25" customHeight="1">
      <c r="A580" s="136"/>
      <c r="B580" s="136"/>
      <c r="C580" s="136"/>
      <c r="D580" s="136"/>
      <c r="E580" s="2"/>
      <c r="F580" s="2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</row>
    <row r="581" ht="14.25" customHeight="1">
      <c r="A581" s="136"/>
      <c r="B581" s="136"/>
      <c r="C581" s="136"/>
      <c r="D581" s="136"/>
      <c r="E581" s="2"/>
      <c r="F581" s="2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</row>
    <row r="582" ht="14.25" customHeight="1">
      <c r="A582" s="136"/>
      <c r="B582" s="136"/>
      <c r="C582" s="136"/>
      <c r="D582" s="136"/>
      <c r="E582" s="2"/>
      <c r="F582" s="2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</row>
    <row r="583" ht="14.25" customHeight="1">
      <c r="A583" s="136"/>
      <c r="B583" s="136"/>
      <c r="C583" s="136"/>
      <c r="D583" s="136"/>
      <c r="E583" s="2"/>
      <c r="F583" s="2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</row>
    <row r="584" ht="14.25" customHeight="1">
      <c r="A584" s="136"/>
      <c r="B584" s="136"/>
      <c r="C584" s="136"/>
      <c r="D584" s="136"/>
      <c r="E584" s="2"/>
      <c r="F584" s="2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</row>
    <row r="585" ht="14.25" customHeight="1">
      <c r="A585" s="136"/>
      <c r="B585" s="136"/>
      <c r="C585" s="136"/>
      <c r="D585" s="136"/>
      <c r="E585" s="2"/>
      <c r="F585" s="2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</row>
    <row r="586" ht="14.25" customHeight="1">
      <c r="A586" s="136"/>
      <c r="B586" s="136"/>
      <c r="C586" s="136"/>
      <c r="D586" s="136"/>
      <c r="E586" s="2"/>
      <c r="F586" s="2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</row>
    <row r="587" ht="14.25" customHeight="1">
      <c r="A587" s="136"/>
      <c r="B587" s="136"/>
      <c r="C587" s="136"/>
      <c r="D587" s="136"/>
      <c r="E587" s="2"/>
      <c r="F587" s="2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</row>
    <row r="588" ht="14.25" customHeight="1">
      <c r="A588" s="136"/>
      <c r="B588" s="136"/>
      <c r="C588" s="136"/>
      <c r="D588" s="136"/>
      <c r="E588" s="2"/>
      <c r="F588" s="2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</row>
    <row r="589" ht="14.25" customHeight="1">
      <c r="A589" s="136"/>
      <c r="B589" s="136"/>
      <c r="C589" s="136"/>
      <c r="D589" s="136"/>
      <c r="E589" s="2"/>
      <c r="F589" s="2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</row>
    <row r="590" ht="14.25" customHeight="1">
      <c r="A590" s="136"/>
      <c r="B590" s="136"/>
      <c r="C590" s="136"/>
      <c r="D590" s="136"/>
      <c r="E590" s="2"/>
      <c r="F590" s="2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</row>
    <row r="591" ht="14.25" customHeight="1">
      <c r="A591" s="136"/>
      <c r="B591" s="136"/>
      <c r="C591" s="136"/>
      <c r="D591" s="136"/>
      <c r="E591" s="2"/>
      <c r="F591" s="2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</row>
    <row r="592" ht="14.25" customHeight="1">
      <c r="A592" s="136"/>
      <c r="B592" s="136"/>
      <c r="C592" s="136"/>
      <c r="D592" s="136"/>
      <c r="E592" s="2"/>
      <c r="F592" s="2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</row>
    <row r="593" ht="14.25" customHeight="1">
      <c r="A593" s="136"/>
      <c r="B593" s="136"/>
      <c r="C593" s="136"/>
      <c r="D593" s="136"/>
      <c r="E593" s="2"/>
      <c r="F593" s="2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</row>
    <row r="594" ht="14.25" customHeight="1">
      <c r="A594" s="136"/>
      <c r="B594" s="136"/>
      <c r="C594" s="136"/>
      <c r="D594" s="136"/>
      <c r="E594" s="2"/>
      <c r="F594" s="2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</row>
    <row r="595" ht="14.25" customHeight="1">
      <c r="A595" s="136"/>
      <c r="B595" s="136"/>
      <c r="C595" s="136"/>
      <c r="D595" s="136"/>
      <c r="E595" s="2"/>
      <c r="F595" s="2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</row>
    <row r="596" ht="14.25" customHeight="1">
      <c r="A596" s="136"/>
      <c r="B596" s="136"/>
      <c r="C596" s="136"/>
      <c r="D596" s="136"/>
      <c r="E596" s="2"/>
      <c r="F596" s="2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</row>
    <row r="597" ht="14.25" customHeight="1">
      <c r="A597" s="136"/>
      <c r="B597" s="136"/>
      <c r="C597" s="136"/>
      <c r="D597" s="136"/>
      <c r="E597" s="2"/>
      <c r="F597" s="2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</row>
    <row r="598" ht="14.25" customHeight="1">
      <c r="A598" s="136"/>
      <c r="B598" s="136"/>
      <c r="C598" s="136"/>
      <c r="D598" s="136"/>
      <c r="E598" s="2"/>
      <c r="F598" s="2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</row>
    <row r="599" ht="14.25" customHeight="1">
      <c r="A599" s="136"/>
      <c r="B599" s="136"/>
      <c r="C599" s="136"/>
      <c r="D599" s="136"/>
      <c r="E599" s="2"/>
      <c r="F599" s="2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</row>
    <row r="600" ht="14.25" customHeight="1">
      <c r="A600" s="136"/>
      <c r="B600" s="136"/>
      <c r="C600" s="136"/>
      <c r="D600" s="136"/>
      <c r="E600" s="2"/>
      <c r="F600" s="2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</row>
    <row r="601" ht="14.25" customHeight="1">
      <c r="A601" s="136"/>
      <c r="B601" s="136"/>
      <c r="C601" s="136"/>
      <c r="D601" s="136"/>
      <c r="E601" s="2"/>
      <c r="F601" s="2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</row>
    <row r="602" ht="14.25" customHeight="1">
      <c r="A602" s="136"/>
      <c r="B602" s="136"/>
      <c r="C602" s="136"/>
      <c r="D602" s="136"/>
      <c r="E602" s="2"/>
      <c r="F602" s="2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</row>
    <row r="603" ht="14.25" customHeight="1">
      <c r="A603" s="136"/>
      <c r="B603" s="136"/>
      <c r="C603" s="136"/>
      <c r="D603" s="136"/>
      <c r="E603" s="2"/>
      <c r="F603" s="2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</row>
    <row r="604" ht="14.25" customHeight="1">
      <c r="A604" s="136"/>
      <c r="B604" s="136"/>
      <c r="C604" s="136"/>
      <c r="D604" s="136"/>
      <c r="E604" s="2"/>
      <c r="F604" s="2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</row>
    <row r="605" ht="14.25" customHeight="1">
      <c r="A605" s="136"/>
      <c r="B605" s="136"/>
      <c r="C605" s="136"/>
      <c r="D605" s="136"/>
      <c r="E605" s="2"/>
      <c r="F605" s="2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</row>
    <row r="606" ht="14.25" customHeight="1">
      <c r="A606" s="136"/>
      <c r="B606" s="136"/>
      <c r="C606" s="136"/>
      <c r="D606" s="136"/>
      <c r="E606" s="2"/>
      <c r="F606" s="2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</row>
    <row r="607" ht="14.25" customHeight="1">
      <c r="A607" s="136"/>
      <c r="B607" s="136"/>
      <c r="C607" s="136"/>
      <c r="D607" s="136"/>
      <c r="E607" s="2"/>
      <c r="F607" s="2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</row>
    <row r="608" ht="14.25" customHeight="1">
      <c r="A608" s="136"/>
      <c r="B608" s="136"/>
      <c r="C608" s="136"/>
      <c r="D608" s="136"/>
      <c r="E608" s="2"/>
      <c r="F608" s="2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</row>
    <row r="609" ht="14.25" customHeight="1">
      <c r="A609" s="136"/>
      <c r="B609" s="136"/>
      <c r="C609" s="136"/>
      <c r="D609" s="136"/>
      <c r="E609" s="2"/>
      <c r="F609" s="2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</row>
    <row r="610" ht="14.25" customHeight="1">
      <c r="A610" s="136"/>
      <c r="B610" s="136"/>
      <c r="C610" s="136"/>
      <c r="D610" s="136"/>
      <c r="E610" s="2"/>
      <c r="F610" s="2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</row>
    <row r="611" ht="14.25" customHeight="1">
      <c r="A611" s="136"/>
      <c r="B611" s="136"/>
      <c r="C611" s="136"/>
      <c r="D611" s="136"/>
      <c r="E611" s="2"/>
      <c r="F611" s="2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</row>
    <row r="612" ht="14.25" customHeight="1">
      <c r="A612" s="136"/>
      <c r="B612" s="136"/>
      <c r="C612" s="136"/>
      <c r="D612" s="136"/>
      <c r="E612" s="2"/>
      <c r="F612" s="2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</row>
    <row r="613" ht="14.25" customHeight="1">
      <c r="A613" s="136"/>
      <c r="B613" s="136"/>
      <c r="C613" s="136"/>
      <c r="D613" s="136"/>
      <c r="E613" s="2"/>
      <c r="F613" s="2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</row>
    <row r="614" ht="14.25" customHeight="1">
      <c r="A614" s="136"/>
      <c r="B614" s="136"/>
      <c r="C614" s="136"/>
      <c r="D614" s="136"/>
      <c r="E614" s="2"/>
      <c r="F614" s="2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</row>
    <row r="615" ht="14.25" customHeight="1">
      <c r="A615" s="136"/>
      <c r="B615" s="136"/>
      <c r="C615" s="136"/>
      <c r="D615" s="136"/>
      <c r="E615" s="2"/>
      <c r="F615" s="2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</row>
    <row r="616" ht="14.25" customHeight="1">
      <c r="A616" s="136"/>
      <c r="B616" s="136"/>
      <c r="C616" s="136"/>
      <c r="D616" s="136"/>
      <c r="E616" s="2"/>
      <c r="F616" s="2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</row>
    <row r="617" ht="14.25" customHeight="1">
      <c r="A617" s="136"/>
      <c r="B617" s="136"/>
      <c r="C617" s="136"/>
      <c r="D617" s="136"/>
      <c r="E617" s="2"/>
      <c r="F617" s="2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</row>
    <row r="618" ht="14.25" customHeight="1">
      <c r="A618" s="136"/>
      <c r="B618" s="136"/>
      <c r="C618" s="136"/>
      <c r="D618" s="136"/>
      <c r="E618" s="2"/>
      <c r="F618" s="2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</row>
    <row r="619" ht="14.25" customHeight="1">
      <c r="A619" s="136"/>
      <c r="B619" s="136"/>
      <c r="C619" s="136"/>
      <c r="D619" s="136"/>
      <c r="E619" s="2"/>
      <c r="F619" s="2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</row>
    <row r="620" ht="14.25" customHeight="1">
      <c r="A620" s="136"/>
      <c r="B620" s="136"/>
      <c r="C620" s="136"/>
      <c r="D620" s="136"/>
      <c r="E620" s="2"/>
      <c r="F620" s="2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</row>
    <row r="621" ht="14.25" customHeight="1">
      <c r="A621" s="136"/>
      <c r="B621" s="136"/>
      <c r="C621" s="136"/>
      <c r="D621" s="136"/>
      <c r="E621" s="2"/>
      <c r="F621" s="2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</row>
    <row r="622" ht="14.25" customHeight="1">
      <c r="A622" s="136"/>
      <c r="B622" s="136"/>
      <c r="C622" s="136"/>
      <c r="D622" s="136"/>
      <c r="E622" s="2"/>
      <c r="F622" s="2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</row>
    <row r="623" ht="14.25" customHeight="1">
      <c r="A623" s="136"/>
      <c r="B623" s="136"/>
      <c r="C623" s="136"/>
      <c r="D623" s="136"/>
      <c r="E623" s="2"/>
      <c r="F623" s="2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</row>
    <row r="624" ht="14.25" customHeight="1">
      <c r="A624" s="136"/>
      <c r="B624" s="136"/>
      <c r="C624" s="136"/>
      <c r="D624" s="136"/>
      <c r="E624" s="2"/>
      <c r="F624" s="2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</row>
    <row r="625" ht="14.25" customHeight="1">
      <c r="A625" s="136"/>
      <c r="B625" s="136"/>
      <c r="C625" s="136"/>
      <c r="D625" s="136"/>
      <c r="E625" s="2"/>
      <c r="F625" s="2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</row>
    <row r="626" ht="14.25" customHeight="1">
      <c r="A626" s="136"/>
      <c r="B626" s="136"/>
      <c r="C626" s="136"/>
      <c r="D626" s="136"/>
      <c r="E626" s="2"/>
      <c r="F626" s="2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</row>
    <row r="627" ht="14.25" customHeight="1">
      <c r="A627" s="136"/>
      <c r="B627" s="136"/>
      <c r="C627" s="136"/>
      <c r="D627" s="136"/>
      <c r="E627" s="2"/>
      <c r="F627" s="2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</row>
    <row r="628" ht="14.25" customHeight="1">
      <c r="A628" s="136"/>
      <c r="B628" s="136"/>
      <c r="C628" s="136"/>
      <c r="D628" s="136"/>
      <c r="E628" s="2"/>
      <c r="F628" s="2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</row>
    <row r="629" ht="14.25" customHeight="1">
      <c r="A629" s="136"/>
      <c r="B629" s="136"/>
      <c r="C629" s="136"/>
      <c r="D629" s="136"/>
      <c r="E629" s="2"/>
      <c r="F629" s="2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</row>
    <row r="630" ht="14.25" customHeight="1">
      <c r="A630" s="136"/>
      <c r="B630" s="136"/>
      <c r="C630" s="136"/>
      <c r="D630" s="136"/>
      <c r="E630" s="2"/>
      <c r="F630" s="2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</row>
    <row r="631" ht="14.25" customHeight="1">
      <c r="A631" s="136"/>
      <c r="B631" s="136"/>
      <c r="C631" s="136"/>
      <c r="D631" s="136"/>
      <c r="E631" s="2"/>
      <c r="F631" s="2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</row>
    <row r="632" ht="14.25" customHeight="1">
      <c r="A632" s="136"/>
      <c r="B632" s="136"/>
      <c r="C632" s="136"/>
      <c r="D632" s="136"/>
      <c r="E632" s="2"/>
      <c r="F632" s="2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</row>
    <row r="633" ht="14.25" customHeight="1">
      <c r="A633" s="136"/>
      <c r="B633" s="136"/>
      <c r="C633" s="136"/>
      <c r="D633" s="136"/>
      <c r="E633" s="2"/>
      <c r="F633" s="2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</row>
    <row r="634" ht="14.25" customHeight="1">
      <c r="A634" s="136"/>
      <c r="B634" s="136"/>
      <c r="C634" s="136"/>
      <c r="D634" s="136"/>
      <c r="E634" s="2"/>
      <c r="F634" s="2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</row>
    <row r="635" ht="14.25" customHeight="1">
      <c r="A635" s="136"/>
      <c r="B635" s="136"/>
      <c r="C635" s="136"/>
      <c r="D635" s="136"/>
      <c r="E635" s="2"/>
      <c r="F635" s="2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</row>
    <row r="636" ht="14.25" customHeight="1">
      <c r="A636" s="136"/>
      <c r="B636" s="136"/>
      <c r="C636" s="136"/>
      <c r="D636" s="136"/>
      <c r="E636" s="2"/>
      <c r="F636" s="2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</row>
    <row r="637" ht="14.25" customHeight="1">
      <c r="A637" s="136"/>
      <c r="B637" s="136"/>
      <c r="C637" s="136"/>
      <c r="D637" s="136"/>
      <c r="E637" s="2"/>
      <c r="F637" s="2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</row>
    <row r="638" ht="14.25" customHeight="1">
      <c r="A638" s="136"/>
      <c r="B638" s="136"/>
      <c r="C638" s="136"/>
      <c r="D638" s="136"/>
      <c r="E638" s="2"/>
      <c r="F638" s="2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</row>
    <row r="639" ht="14.25" customHeight="1">
      <c r="A639" s="136"/>
      <c r="B639" s="136"/>
      <c r="C639" s="136"/>
      <c r="D639" s="136"/>
      <c r="E639" s="2"/>
      <c r="F639" s="2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</row>
    <row r="640" ht="14.25" customHeight="1">
      <c r="A640" s="136"/>
      <c r="B640" s="136"/>
      <c r="C640" s="136"/>
      <c r="D640" s="136"/>
      <c r="E640" s="2"/>
      <c r="F640" s="2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</row>
    <row r="641" ht="14.25" customHeight="1">
      <c r="A641" s="136"/>
      <c r="B641" s="136"/>
      <c r="C641" s="136"/>
      <c r="D641" s="136"/>
      <c r="E641" s="2"/>
      <c r="F641" s="2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</row>
    <row r="642" ht="14.25" customHeight="1">
      <c r="A642" s="136"/>
      <c r="B642" s="136"/>
      <c r="C642" s="136"/>
      <c r="D642" s="136"/>
      <c r="E642" s="2"/>
      <c r="F642" s="2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</row>
    <row r="643" ht="14.25" customHeight="1">
      <c r="A643" s="136"/>
      <c r="B643" s="136"/>
      <c r="C643" s="136"/>
      <c r="D643" s="136"/>
      <c r="E643" s="2"/>
      <c r="F643" s="2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</row>
    <row r="644" ht="14.25" customHeight="1">
      <c r="A644" s="136"/>
      <c r="B644" s="136"/>
      <c r="C644" s="136"/>
      <c r="D644" s="136"/>
      <c r="E644" s="2"/>
      <c r="F644" s="2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</row>
    <row r="645" ht="14.25" customHeight="1">
      <c r="A645" s="136"/>
      <c r="B645" s="136"/>
      <c r="C645" s="136"/>
      <c r="D645" s="136"/>
      <c r="E645" s="2"/>
      <c r="F645" s="2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</row>
    <row r="646" ht="14.25" customHeight="1">
      <c r="A646" s="136"/>
      <c r="B646" s="136"/>
      <c r="C646" s="136"/>
      <c r="D646" s="136"/>
      <c r="E646" s="2"/>
      <c r="F646" s="2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</row>
    <row r="647" ht="14.25" customHeight="1">
      <c r="A647" s="136"/>
      <c r="B647" s="136"/>
      <c r="C647" s="136"/>
      <c r="D647" s="136"/>
      <c r="E647" s="2"/>
      <c r="F647" s="2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</row>
    <row r="648" ht="14.25" customHeight="1">
      <c r="A648" s="136"/>
      <c r="B648" s="136"/>
      <c r="C648" s="136"/>
      <c r="D648" s="136"/>
      <c r="E648" s="2"/>
      <c r="F648" s="2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</row>
    <row r="649" ht="14.25" customHeight="1">
      <c r="A649" s="136"/>
      <c r="B649" s="136"/>
      <c r="C649" s="136"/>
      <c r="D649" s="136"/>
      <c r="E649" s="2"/>
      <c r="F649" s="2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</row>
    <row r="650" ht="14.25" customHeight="1">
      <c r="A650" s="136"/>
      <c r="B650" s="136"/>
      <c r="C650" s="136"/>
      <c r="D650" s="136"/>
      <c r="E650" s="2"/>
      <c r="F650" s="2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</row>
    <row r="651" ht="14.25" customHeight="1">
      <c r="A651" s="136"/>
      <c r="B651" s="136"/>
      <c r="C651" s="136"/>
      <c r="D651" s="136"/>
      <c r="E651" s="2"/>
      <c r="F651" s="2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</row>
    <row r="652" ht="14.25" customHeight="1">
      <c r="A652" s="136"/>
      <c r="B652" s="136"/>
      <c r="C652" s="136"/>
      <c r="D652" s="136"/>
      <c r="E652" s="2"/>
      <c r="F652" s="2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</row>
    <row r="653" ht="14.25" customHeight="1">
      <c r="A653" s="136"/>
      <c r="B653" s="136"/>
      <c r="C653" s="136"/>
      <c r="D653" s="136"/>
      <c r="E653" s="2"/>
      <c r="F653" s="2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</row>
    <row r="654" ht="14.25" customHeight="1">
      <c r="A654" s="136"/>
      <c r="B654" s="136"/>
      <c r="C654" s="136"/>
      <c r="D654" s="136"/>
      <c r="E654" s="2"/>
      <c r="F654" s="2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</row>
    <row r="655" ht="14.25" customHeight="1">
      <c r="A655" s="136"/>
      <c r="B655" s="136"/>
      <c r="C655" s="136"/>
      <c r="D655" s="136"/>
      <c r="E655" s="2"/>
      <c r="F655" s="2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</row>
    <row r="656" ht="14.25" customHeight="1">
      <c r="A656" s="136"/>
      <c r="B656" s="136"/>
      <c r="C656" s="136"/>
      <c r="D656" s="136"/>
      <c r="E656" s="2"/>
      <c r="F656" s="2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</row>
    <row r="657" ht="14.25" customHeight="1">
      <c r="A657" s="136"/>
      <c r="B657" s="136"/>
      <c r="C657" s="136"/>
      <c r="D657" s="136"/>
      <c r="E657" s="2"/>
      <c r="F657" s="2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</row>
    <row r="658" ht="14.25" customHeight="1">
      <c r="A658" s="136"/>
      <c r="B658" s="136"/>
      <c r="C658" s="136"/>
      <c r="D658" s="136"/>
      <c r="E658" s="2"/>
      <c r="F658" s="2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</row>
    <row r="659" ht="14.25" customHeight="1">
      <c r="A659" s="136"/>
      <c r="B659" s="136"/>
      <c r="C659" s="136"/>
      <c r="D659" s="136"/>
      <c r="E659" s="2"/>
      <c r="F659" s="2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</row>
    <row r="660" ht="14.25" customHeight="1">
      <c r="A660" s="136"/>
      <c r="B660" s="136"/>
      <c r="C660" s="136"/>
      <c r="D660" s="136"/>
      <c r="E660" s="2"/>
      <c r="F660" s="2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</row>
    <row r="661" ht="14.25" customHeight="1">
      <c r="A661" s="136"/>
      <c r="B661" s="136"/>
      <c r="C661" s="136"/>
      <c r="D661" s="136"/>
      <c r="E661" s="2"/>
      <c r="F661" s="2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</row>
    <row r="662" ht="14.25" customHeight="1">
      <c r="A662" s="136"/>
      <c r="B662" s="136"/>
      <c r="C662" s="136"/>
      <c r="D662" s="136"/>
      <c r="E662" s="2"/>
      <c r="F662" s="2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</row>
    <row r="663" ht="14.25" customHeight="1">
      <c r="A663" s="136"/>
      <c r="B663" s="136"/>
      <c r="C663" s="136"/>
      <c r="D663" s="136"/>
      <c r="E663" s="2"/>
      <c r="F663" s="2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</row>
    <row r="664" ht="14.25" customHeight="1">
      <c r="A664" s="136"/>
      <c r="B664" s="136"/>
      <c r="C664" s="136"/>
      <c r="D664" s="136"/>
      <c r="E664" s="2"/>
      <c r="F664" s="2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</row>
    <row r="665" ht="14.25" customHeight="1">
      <c r="A665" s="136"/>
      <c r="B665" s="136"/>
      <c r="C665" s="136"/>
      <c r="D665" s="136"/>
      <c r="E665" s="2"/>
      <c r="F665" s="2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</row>
    <row r="666" ht="14.25" customHeight="1">
      <c r="A666" s="136"/>
      <c r="B666" s="136"/>
      <c r="C666" s="136"/>
      <c r="D666" s="136"/>
      <c r="E666" s="2"/>
      <c r="F666" s="2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</row>
    <row r="667" ht="14.25" customHeight="1">
      <c r="A667" s="136"/>
      <c r="B667" s="136"/>
      <c r="C667" s="136"/>
      <c r="D667" s="136"/>
      <c r="E667" s="2"/>
      <c r="F667" s="2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</row>
    <row r="668" ht="14.25" customHeight="1">
      <c r="A668" s="136"/>
      <c r="B668" s="136"/>
      <c r="C668" s="136"/>
      <c r="D668" s="136"/>
      <c r="E668" s="2"/>
      <c r="F668" s="2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</row>
    <row r="669" ht="14.25" customHeight="1">
      <c r="A669" s="136"/>
      <c r="B669" s="136"/>
      <c r="C669" s="136"/>
      <c r="D669" s="136"/>
      <c r="E669" s="2"/>
      <c r="F669" s="2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</row>
    <row r="670" ht="14.25" customHeight="1">
      <c r="A670" s="136"/>
      <c r="B670" s="136"/>
      <c r="C670" s="136"/>
      <c r="D670" s="136"/>
      <c r="E670" s="2"/>
      <c r="F670" s="2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</row>
    <row r="671" ht="14.25" customHeight="1">
      <c r="A671" s="136"/>
      <c r="B671" s="136"/>
      <c r="C671" s="136"/>
      <c r="D671" s="136"/>
      <c r="E671" s="2"/>
      <c r="F671" s="2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</row>
    <row r="672" ht="14.25" customHeight="1">
      <c r="A672" s="136"/>
      <c r="B672" s="136"/>
      <c r="C672" s="136"/>
      <c r="D672" s="136"/>
      <c r="E672" s="2"/>
      <c r="F672" s="2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</row>
    <row r="673" ht="14.25" customHeight="1">
      <c r="A673" s="136"/>
      <c r="B673" s="136"/>
      <c r="C673" s="136"/>
      <c r="D673" s="136"/>
      <c r="E673" s="2"/>
      <c r="F673" s="2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</row>
    <row r="674" ht="14.25" customHeight="1">
      <c r="A674" s="136"/>
      <c r="B674" s="136"/>
      <c r="C674" s="136"/>
      <c r="D674" s="136"/>
      <c r="E674" s="2"/>
      <c r="F674" s="2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</row>
    <row r="675" ht="14.25" customHeight="1">
      <c r="A675" s="136"/>
      <c r="B675" s="136"/>
      <c r="C675" s="136"/>
      <c r="D675" s="136"/>
      <c r="E675" s="2"/>
      <c r="F675" s="2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</row>
    <row r="676" ht="14.25" customHeight="1">
      <c r="A676" s="136"/>
      <c r="B676" s="136"/>
      <c r="C676" s="136"/>
      <c r="D676" s="136"/>
      <c r="E676" s="2"/>
      <c r="F676" s="2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</row>
    <row r="677" ht="14.25" customHeight="1">
      <c r="A677" s="136"/>
      <c r="B677" s="136"/>
      <c r="C677" s="136"/>
      <c r="D677" s="136"/>
      <c r="E677" s="2"/>
      <c r="F677" s="2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</row>
    <row r="678" ht="14.25" customHeight="1">
      <c r="A678" s="136"/>
      <c r="B678" s="136"/>
      <c r="C678" s="136"/>
      <c r="D678" s="136"/>
      <c r="E678" s="2"/>
      <c r="F678" s="2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</row>
    <row r="679" ht="14.25" customHeight="1">
      <c r="A679" s="136"/>
      <c r="B679" s="136"/>
      <c r="C679" s="136"/>
      <c r="D679" s="136"/>
      <c r="E679" s="2"/>
      <c r="F679" s="2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</row>
    <row r="680" ht="14.25" customHeight="1">
      <c r="A680" s="136"/>
      <c r="B680" s="136"/>
      <c r="C680" s="136"/>
      <c r="D680" s="136"/>
      <c r="E680" s="2"/>
      <c r="F680" s="2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</row>
    <row r="681" ht="14.25" customHeight="1">
      <c r="A681" s="136"/>
      <c r="B681" s="136"/>
      <c r="C681" s="136"/>
      <c r="D681" s="136"/>
      <c r="E681" s="2"/>
      <c r="F681" s="2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</row>
    <row r="682" ht="14.25" customHeight="1">
      <c r="A682" s="136"/>
      <c r="B682" s="136"/>
      <c r="C682" s="136"/>
      <c r="D682" s="136"/>
      <c r="E682" s="2"/>
      <c r="F682" s="2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</row>
    <row r="683" ht="14.25" customHeight="1">
      <c r="A683" s="136"/>
      <c r="B683" s="136"/>
      <c r="C683" s="136"/>
      <c r="D683" s="136"/>
      <c r="E683" s="2"/>
      <c r="F683" s="2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</row>
    <row r="684" ht="14.25" customHeight="1">
      <c r="A684" s="136"/>
      <c r="B684" s="136"/>
      <c r="C684" s="136"/>
      <c r="D684" s="136"/>
      <c r="E684" s="2"/>
      <c r="F684" s="2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</row>
    <row r="685" ht="14.25" customHeight="1">
      <c r="A685" s="136"/>
      <c r="B685" s="136"/>
      <c r="C685" s="136"/>
      <c r="D685" s="136"/>
      <c r="E685" s="2"/>
      <c r="F685" s="2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</row>
    <row r="686" ht="14.25" customHeight="1">
      <c r="A686" s="136"/>
      <c r="B686" s="136"/>
      <c r="C686" s="136"/>
      <c r="D686" s="136"/>
      <c r="E686" s="2"/>
      <c r="F686" s="2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</row>
    <row r="687" ht="14.25" customHeight="1">
      <c r="A687" s="136"/>
      <c r="B687" s="136"/>
      <c r="C687" s="136"/>
      <c r="D687" s="136"/>
      <c r="E687" s="2"/>
      <c r="F687" s="2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</row>
    <row r="688" ht="14.25" customHeight="1">
      <c r="A688" s="136"/>
      <c r="B688" s="136"/>
      <c r="C688" s="136"/>
      <c r="D688" s="136"/>
      <c r="E688" s="2"/>
      <c r="F688" s="2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</row>
    <row r="689" ht="14.25" customHeight="1">
      <c r="A689" s="136"/>
      <c r="B689" s="136"/>
      <c r="C689" s="136"/>
      <c r="D689" s="136"/>
      <c r="E689" s="2"/>
      <c r="F689" s="2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</row>
    <row r="690" ht="14.25" customHeight="1">
      <c r="A690" s="136"/>
      <c r="B690" s="136"/>
      <c r="C690" s="136"/>
      <c r="D690" s="136"/>
      <c r="E690" s="2"/>
      <c r="F690" s="2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</row>
    <row r="691" ht="14.25" customHeight="1">
      <c r="A691" s="136"/>
      <c r="B691" s="136"/>
      <c r="C691" s="136"/>
      <c r="D691" s="136"/>
      <c r="E691" s="2"/>
      <c r="F691" s="2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</row>
    <row r="692" ht="14.25" customHeight="1">
      <c r="A692" s="136"/>
      <c r="B692" s="136"/>
      <c r="C692" s="136"/>
      <c r="D692" s="136"/>
      <c r="E692" s="2"/>
      <c r="F692" s="2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</row>
    <row r="693" ht="14.25" customHeight="1">
      <c r="A693" s="136"/>
      <c r="B693" s="136"/>
      <c r="C693" s="136"/>
      <c r="D693" s="136"/>
      <c r="E693" s="2"/>
      <c r="F693" s="2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</row>
    <row r="694" ht="14.25" customHeight="1">
      <c r="A694" s="136"/>
      <c r="B694" s="136"/>
      <c r="C694" s="136"/>
      <c r="D694" s="136"/>
      <c r="E694" s="2"/>
      <c r="F694" s="2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</row>
    <row r="695" ht="14.25" customHeight="1">
      <c r="A695" s="136"/>
      <c r="B695" s="136"/>
      <c r="C695" s="136"/>
      <c r="D695" s="136"/>
      <c r="E695" s="2"/>
      <c r="F695" s="2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</row>
    <row r="696" ht="14.25" customHeight="1">
      <c r="A696" s="136"/>
      <c r="B696" s="136"/>
      <c r="C696" s="136"/>
      <c r="D696" s="136"/>
      <c r="E696" s="2"/>
      <c r="F696" s="2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</row>
    <row r="697" ht="14.25" customHeight="1">
      <c r="A697" s="136"/>
      <c r="B697" s="136"/>
      <c r="C697" s="136"/>
      <c r="D697" s="136"/>
      <c r="E697" s="2"/>
      <c r="F697" s="2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</row>
    <row r="698" ht="14.25" customHeight="1">
      <c r="A698" s="136"/>
      <c r="B698" s="136"/>
      <c r="C698" s="136"/>
      <c r="D698" s="136"/>
      <c r="E698" s="2"/>
      <c r="F698" s="2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</row>
    <row r="699" ht="14.25" customHeight="1">
      <c r="A699" s="136"/>
      <c r="B699" s="136"/>
      <c r="C699" s="136"/>
      <c r="D699" s="136"/>
      <c r="E699" s="2"/>
      <c r="F699" s="2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</row>
    <row r="700" ht="14.25" customHeight="1">
      <c r="A700" s="136"/>
      <c r="B700" s="136"/>
      <c r="C700" s="136"/>
      <c r="D700" s="136"/>
      <c r="E700" s="2"/>
      <c r="F700" s="2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</row>
    <row r="701" ht="14.25" customHeight="1">
      <c r="A701" s="136"/>
      <c r="B701" s="136"/>
      <c r="C701" s="136"/>
      <c r="D701" s="136"/>
      <c r="E701" s="2"/>
      <c r="F701" s="2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</row>
    <row r="702" ht="14.25" customHeight="1">
      <c r="A702" s="136"/>
      <c r="B702" s="136"/>
      <c r="C702" s="136"/>
      <c r="D702" s="136"/>
      <c r="E702" s="2"/>
      <c r="F702" s="2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</row>
    <row r="703" ht="14.25" customHeight="1">
      <c r="A703" s="136"/>
      <c r="B703" s="136"/>
      <c r="C703" s="136"/>
      <c r="D703" s="136"/>
      <c r="E703" s="2"/>
      <c r="F703" s="2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</row>
    <row r="704" ht="14.25" customHeight="1">
      <c r="A704" s="136"/>
      <c r="B704" s="136"/>
      <c r="C704" s="136"/>
      <c r="D704" s="136"/>
      <c r="E704" s="2"/>
      <c r="F704" s="2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</row>
    <row r="705" ht="14.25" customHeight="1">
      <c r="A705" s="136"/>
      <c r="B705" s="136"/>
      <c r="C705" s="136"/>
      <c r="D705" s="136"/>
      <c r="E705" s="2"/>
      <c r="F705" s="2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</row>
    <row r="706" ht="14.25" customHeight="1">
      <c r="A706" s="136"/>
      <c r="B706" s="136"/>
      <c r="C706" s="136"/>
      <c r="D706" s="136"/>
      <c r="E706" s="2"/>
      <c r="F706" s="2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</row>
    <row r="707" ht="14.25" customHeight="1">
      <c r="A707" s="136"/>
      <c r="B707" s="136"/>
      <c r="C707" s="136"/>
      <c r="D707" s="136"/>
      <c r="E707" s="2"/>
      <c r="F707" s="2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</row>
    <row r="708" ht="14.25" customHeight="1">
      <c r="A708" s="136"/>
      <c r="B708" s="136"/>
      <c r="C708" s="136"/>
      <c r="D708" s="136"/>
      <c r="E708" s="2"/>
      <c r="F708" s="2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</row>
    <row r="709" ht="14.25" customHeight="1">
      <c r="A709" s="136"/>
      <c r="B709" s="136"/>
      <c r="C709" s="136"/>
      <c r="D709" s="136"/>
      <c r="E709" s="2"/>
      <c r="F709" s="2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</row>
    <row r="710" ht="14.25" customHeight="1">
      <c r="A710" s="136"/>
      <c r="B710" s="136"/>
      <c r="C710" s="136"/>
      <c r="D710" s="136"/>
      <c r="E710" s="2"/>
      <c r="F710" s="2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</row>
    <row r="711" ht="14.25" customHeight="1">
      <c r="A711" s="136"/>
      <c r="B711" s="136"/>
      <c r="C711" s="136"/>
      <c r="D711" s="136"/>
      <c r="E711" s="2"/>
      <c r="F711" s="2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</row>
    <row r="712" ht="14.25" customHeight="1">
      <c r="A712" s="136"/>
      <c r="B712" s="136"/>
      <c r="C712" s="136"/>
      <c r="D712" s="136"/>
      <c r="E712" s="2"/>
      <c r="F712" s="2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</row>
    <row r="713" ht="14.25" customHeight="1">
      <c r="A713" s="136"/>
      <c r="B713" s="136"/>
      <c r="C713" s="136"/>
      <c r="D713" s="136"/>
      <c r="E713" s="2"/>
      <c r="F713" s="2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</row>
    <row r="714" ht="14.25" customHeight="1">
      <c r="A714" s="136"/>
      <c r="B714" s="136"/>
      <c r="C714" s="136"/>
      <c r="D714" s="136"/>
      <c r="E714" s="2"/>
      <c r="F714" s="2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</row>
    <row r="715" ht="14.25" customHeight="1">
      <c r="A715" s="136"/>
      <c r="B715" s="136"/>
      <c r="C715" s="136"/>
      <c r="D715" s="136"/>
      <c r="E715" s="2"/>
      <c r="F715" s="2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</row>
    <row r="716" ht="14.25" customHeight="1">
      <c r="A716" s="136"/>
      <c r="B716" s="136"/>
      <c r="C716" s="136"/>
      <c r="D716" s="136"/>
      <c r="E716" s="2"/>
      <c r="F716" s="2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</row>
    <row r="717" ht="14.25" customHeight="1">
      <c r="A717" s="136"/>
      <c r="B717" s="136"/>
      <c r="C717" s="136"/>
      <c r="D717" s="136"/>
      <c r="E717" s="2"/>
      <c r="F717" s="2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</row>
    <row r="718" ht="14.25" customHeight="1">
      <c r="A718" s="136"/>
      <c r="B718" s="136"/>
      <c r="C718" s="136"/>
      <c r="D718" s="136"/>
      <c r="E718" s="2"/>
      <c r="F718" s="2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</row>
    <row r="719" ht="14.25" customHeight="1">
      <c r="A719" s="136"/>
      <c r="B719" s="136"/>
      <c r="C719" s="136"/>
      <c r="D719" s="136"/>
      <c r="E719" s="2"/>
      <c r="F719" s="2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</row>
    <row r="720" ht="14.25" customHeight="1">
      <c r="A720" s="136"/>
      <c r="B720" s="136"/>
      <c r="C720" s="136"/>
      <c r="D720" s="136"/>
      <c r="E720" s="2"/>
      <c r="F720" s="2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</row>
    <row r="721" ht="14.25" customHeight="1">
      <c r="A721" s="136"/>
      <c r="B721" s="136"/>
      <c r="C721" s="136"/>
      <c r="D721" s="136"/>
      <c r="E721" s="2"/>
      <c r="F721" s="2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</row>
    <row r="722" ht="14.25" customHeight="1">
      <c r="A722" s="136"/>
      <c r="B722" s="136"/>
      <c r="C722" s="136"/>
      <c r="D722" s="136"/>
      <c r="E722" s="2"/>
      <c r="F722" s="2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</row>
    <row r="723" ht="14.25" customHeight="1">
      <c r="A723" s="136"/>
      <c r="B723" s="136"/>
      <c r="C723" s="136"/>
      <c r="D723" s="136"/>
      <c r="E723" s="2"/>
      <c r="F723" s="2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</row>
    <row r="724" ht="14.25" customHeight="1">
      <c r="A724" s="136"/>
      <c r="B724" s="136"/>
      <c r="C724" s="136"/>
      <c r="D724" s="136"/>
      <c r="E724" s="2"/>
      <c r="F724" s="2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</row>
    <row r="725" ht="14.25" customHeight="1">
      <c r="A725" s="136"/>
      <c r="B725" s="136"/>
      <c r="C725" s="136"/>
      <c r="D725" s="136"/>
      <c r="E725" s="2"/>
      <c r="F725" s="2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</row>
    <row r="726" ht="14.25" customHeight="1">
      <c r="A726" s="136"/>
      <c r="B726" s="136"/>
      <c r="C726" s="136"/>
      <c r="D726" s="136"/>
      <c r="E726" s="2"/>
      <c r="F726" s="2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</row>
    <row r="727" ht="14.25" customHeight="1">
      <c r="A727" s="136"/>
      <c r="B727" s="136"/>
      <c r="C727" s="136"/>
      <c r="D727" s="136"/>
      <c r="E727" s="2"/>
      <c r="F727" s="2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</row>
    <row r="728" ht="14.25" customHeight="1">
      <c r="A728" s="136"/>
      <c r="B728" s="136"/>
      <c r="C728" s="136"/>
      <c r="D728" s="136"/>
      <c r="E728" s="2"/>
      <c r="F728" s="2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</row>
    <row r="729" ht="14.25" customHeight="1">
      <c r="A729" s="136"/>
      <c r="B729" s="136"/>
      <c r="C729" s="136"/>
      <c r="D729" s="136"/>
      <c r="E729" s="2"/>
      <c r="F729" s="2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</row>
    <row r="730" ht="14.25" customHeight="1">
      <c r="A730" s="136"/>
      <c r="B730" s="136"/>
      <c r="C730" s="136"/>
      <c r="D730" s="136"/>
      <c r="E730" s="2"/>
      <c r="F730" s="2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</row>
    <row r="731" ht="14.25" customHeight="1">
      <c r="A731" s="136"/>
      <c r="B731" s="136"/>
      <c r="C731" s="136"/>
      <c r="D731" s="136"/>
      <c r="E731" s="2"/>
      <c r="F731" s="2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</row>
    <row r="732" ht="14.25" customHeight="1">
      <c r="A732" s="136"/>
      <c r="B732" s="136"/>
      <c r="C732" s="136"/>
      <c r="D732" s="136"/>
      <c r="E732" s="2"/>
      <c r="F732" s="2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</row>
    <row r="733" ht="14.25" customHeight="1">
      <c r="A733" s="136"/>
      <c r="B733" s="136"/>
      <c r="C733" s="136"/>
      <c r="D733" s="136"/>
      <c r="E733" s="2"/>
      <c r="F733" s="2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</row>
    <row r="734" ht="14.25" customHeight="1">
      <c r="A734" s="136"/>
      <c r="B734" s="136"/>
      <c r="C734" s="136"/>
      <c r="D734" s="136"/>
      <c r="E734" s="2"/>
      <c r="F734" s="2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</row>
    <row r="735" ht="14.25" customHeight="1">
      <c r="A735" s="136"/>
      <c r="B735" s="136"/>
      <c r="C735" s="136"/>
      <c r="D735" s="136"/>
      <c r="E735" s="2"/>
      <c r="F735" s="2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</row>
    <row r="736" ht="14.25" customHeight="1">
      <c r="A736" s="136"/>
      <c r="B736" s="136"/>
      <c r="C736" s="136"/>
      <c r="D736" s="136"/>
      <c r="E736" s="2"/>
      <c r="F736" s="2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</row>
    <row r="737" ht="14.25" customHeight="1">
      <c r="A737" s="136"/>
      <c r="B737" s="136"/>
      <c r="C737" s="136"/>
      <c r="D737" s="136"/>
      <c r="E737" s="2"/>
      <c r="F737" s="2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</row>
    <row r="738" ht="14.25" customHeight="1">
      <c r="A738" s="136"/>
      <c r="B738" s="136"/>
      <c r="C738" s="136"/>
      <c r="D738" s="136"/>
      <c r="E738" s="2"/>
      <c r="F738" s="2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</row>
    <row r="739" ht="14.25" customHeight="1">
      <c r="A739" s="136"/>
      <c r="B739" s="136"/>
      <c r="C739" s="136"/>
      <c r="D739" s="136"/>
      <c r="E739" s="2"/>
      <c r="F739" s="2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</row>
    <row r="740" ht="14.25" customHeight="1">
      <c r="A740" s="136"/>
      <c r="B740" s="136"/>
      <c r="C740" s="136"/>
      <c r="D740" s="136"/>
      <c r="E740" s="2"/>
      <c r="F740" s="2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</row>
    <row r="741" ht="14.25" customHeight="1">
      <c r="A741" s="136"/>
      <c r="B741" s="136"/>
      <c r="C741" s="136"/>
      <c r="D741" s="136"/>
      <c r="E741" s="2"/>
      <c r="F741" s="2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</row>
    <row r="742" ht="14.25" customHeight="1">
      <c r="A742" s="136"/>
      <c r="B742" s="136"/>
      <c r="C742" s="136"/>
      <c r="D742" s="136"/>
      <c r="E742" s="2"/>
      <c r="F742" s="2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</row>
    <row r="743" ht="14.25" customHeight="1">
      <c r="A743" s="136"/>
      <c r="B743" s="136"/>
      <c r="C743" s="136"/>
      <c r="D743" s="136"/>
      <c r="E743" s="2"/>
      <c r="F743" s="2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</row>
    <row r="744" ht="14.25" customHeight="1">
      <c r="A744" s="136"/>
      <c r="B744" s="136"/>
      <c r="C744" s="136"/>
      <c r="D744" s="136"/>
      <c r="E744" s="2"/>
      <c r="F744" s="2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</row>
    <row r="745" ht="14.25" customHeight="1">
      <c r="A745" s="136"/>
      <c r="B745" s="136"/>
      <c r="C745" s="136"/>
      <c r="D745" s="136"/>
      <c r="E745" s="2"/>
      <c r="F745" s="2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</row>
    <row r="746" ht="14.25" customHeight="1">
      <c r="A746" s="136"/>
      <c r="B746" s="136"/>
      <c r="C746" s="136"/>
      <c r="D746" s="136"/>
      <c r="E746" s="2"/>
      <c r="F746" s="2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</row>
    <row r="747" ht="14.25" customHeight="1">
      <c r="A747" s="136"/>
      <c r="B747" s="136"/>
      <c r="C747" s="136"/>
      <c r="D747" s="136"/>
      <c r="E747" s="2"/>
      <c r="F747" s="2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</row>
    <row r="748" ht="14.25" customHeight="1">
      <c r="A748" s="136"/>
      <c r="B748" s="136"/>
      <c r="C748" s="136"/>
      <c r="D748" s="136"/>
      <c r="E748" s="2"/>
      <c r="F748" s="2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</row>
    <row r="749" ht="14.25" customHeight="1">
      <c r="A749" s="136"/>
      <c r="B749" s="136"/>
      <c r="C749" s="136"/>
      <c r="D749" s="136"/>
      <c r="E749" s="2"/>
      <c r="F749" s="2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</row>
    <row r="750" ht="14.25" customHeight="1">
      <c r="A750" s="136"/>
      <c r="B750" s="136"/>
      <c r="C750" s="136"/>
      <c r="D750" s="136"/>
      <c r="E750" s="2"/>
      <c r="F750" s="2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</row>
    <row r="751" ht="14.25" customHeight="1">
      <c r="A751" s="136"/>
      <c r="B751" s="136"/>
      <c r="C751" s="136"/>
      <c r="D751" s="136"/>
      <c r="E751" s="2"/>
      <c r="F751" s="2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</row>
    <row r="752" ht="14.25" customHeight="1">
      <c r="A752" s="136"/>
      <c r="B752" s="136"/>
      <c r="C752" s="136"/>
      <c r="D752" s="136"/>
      <c r="E752" s="2"/>
      <c r="F752" s="2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</row>
    <row r="753" ht="14.25" customHeight="1">
      <c r="A753" s="136"/>
      <c r="B753" s="136"/>
      <c r="C753" s="136"/>
      <c r="D753" s="136"/>
      <c r="E753" s="2"/>
      <c r="F753" s="2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</row>
    <row r="754" ht="14.25" customHeight="1">
      <c r="A754" s="136"/>
      <c r="B754" s="136"/>
      <c r="C754" s="136"/>
      <c r="D754" s="136"/>
      <c r="E754" s="2"/>
      <c r="F754" s="2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</row>
    <row r="755" ht="14.25" customHeight="1">
      <c r="A755" s="136"/>
      <c r="B755" s="136"/>
      <c r="C755" s="136"/>
      <c r="D755" s="136"/>
      <c r="E755" s="2"/>
      <c r="F755" s="2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</row>
    <row r="756" ht="14.25" customHeight="1">
      <c r="A756" s="136"/>
      <c r="B756" s="136"/>
      <c r="C756" s="136"/>
      <c r="D756" s="136"/>
      <c r="E756" s="2"/>
      <c r="F756" s="2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</row>
    <row r="757" ht="14.25" customHeight="1">
      <c r="A757" s="136"/>
      <c r="B757" s="136"/>
      <c r="C757" s="136"/>
      <c r="D757" s="136"/>
      <c r="E757" s="2"/>
      <c r="F757" s="2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</row>
    <row r="758" ht="14.25" customHeight="1">
      <c r="A758" s="136"/>
      <c r="B758" s="136"/>
      <c r="C758" s="136"/>
      <c r="D758" s="136"/>
      <c r="E758" s="2"/>
      <c r="F758" s="2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</row>
    <row r="759" ht="14.25" customHeight="1">
      <c r="A759" s="136"/>
      <c r="B759" s="136"/>
      <c r="C759" s="136"/>
      <c r="D759" s="136"/>
      <c r="E759" s="2"/>
      <c r="F759" s="2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</row>
    <row r="760" ht="14.25" customHeight="1">
      <c r="A760" s="136"/>
      <c r="B760" s="136"/>
      <c r="C760" s="136"/>
      <c r="D760" s="136"/>
      <c r="E760" s="2"/>
      <c r="F760" s="2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</row>
    <row r="761" ht="14.25" customHeight="1">
      <c r="A761" s="136"/>
      <c r="B761" s="136"/>
      <c r="C761" s="136"/>
      <c r="D761" s="136"/>
      <c r="E761" s="2"/>
      <c r="F761" s="2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</row>
    <row r="762" ht="14.25" customHeight="1">
      <c r="A762" s="136"/>
      <c r="B762" s="136"/>
      <c r="C762" s="136"/>
      <c r="D762" s="136"/>
      <c r="E762" s="2"/>
      <c r="F762" s="2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</row>
    <row r="763" ht="14.25" customHeight="1">
      <c r="A763" s="136"/>
      <c r="B763" s="136"/>
      <c r="C763" s="136"/>
      <c r="D763" s="136"/>
      <c r="E763" s="2"/>
      <c r="F763" s="2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</row>
    <row r="764" ht="14.25" customHeight="1">
      <c r="A764" s="136"/>
      <c r="B764" s="136"/>
      <c r="C764" s="136"/>
      <c r="D764" s="136"/>
      <c r="E764" s="2"/>
      <c r="F764" s="2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</row>
    <row r="765" ht="14.25" customHeight="1">
      <c r="A765" s="136"/>
      <c r="B765" s="136"/>
      <c r="C765" s="136"/>
      <c r="D765" s="136"/>
      <c r="E765" s="2"/>
      <c r="F765" s="2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</row>
    <row r="766" ht="14.25" customHeight="1">
      <c r="A766" s="136"/>
      <c r="B766" s="136"/>
      <c r="C766" s="136"/>
      <c r="D766" s="136"/>
      <c r="E766" s="2"/>
      <c r="F766" s="2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</row>
    <row r="767" ht="14.25" customHeight="1">
      <c r="A767" s="136"/>
      <c r="B767" s="136"/>
      <c r="C767" s="136"/>
      <c r="D767" s="136"/>
      <c r="E767" s="2"/>
      <c r="F767" s="2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</row>
    <row r="768" ht="14.25" customHeight="1">
      <c r="A768" s="136"/>
      <c r="B768" s="136"/>
      <c r="C768" s="136"/>
      <c r="D768" s="136"/>
      <c r="E768" s="2"/>
      <c r="F768" s="2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</row>
    <row r="769" ht="14.25" customHeight="1">
      <c r="A769" s="136"/>
      <c r="B769" s="136"/>
      <c r="C769" s="136"/>
      <c r="D769" s="136"/>
      <c r="E769" s="2"/>
      <c r="F769" s="2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</row>
    <row r="770" ht="14.25" customHeight="1">
      <c r="A770" s="136"/>
      <c r="B770" s="136"/>
      <c r="C770" s="136"/>
      <c r="D770" s="136"/>
      <c r="E770" s="2"/>
      <c r="F770" s="2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</row>
    <row r="771" ht="14.25" customHeight="1">
      <c r="A771" s="136"/>
      <c r="B771" s="136"/>
      <c r="C771" s="136"/>
      <c r="D771" s="136"/>
      <c r="E771" s="2"/>
      <c r="F771" s="2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</row>
    <row r="772" ht="14.25" customHeight="1">
      <c r="A772" s="136"/>
      <c r="B772" s="136"/>
      <c r="C772" s="136"/>
      <c r="D772" s="136"/>
      <c r="E772" s="2"/>
      <c r="F772" s="2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</row>
    <row r="773" ht="14.25" customHeight="1">
      <c r="A773" s="136"/>
      <c r="B773" s="136"/>
      <c r="C773" s="136"/>
      <c r="D773" s="136"/>
      <c r="E773" s="2"/>
      <c r="F773" s="2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</row>
    <row r="774" ht="14.25" customHeight="1">
      <c r="A774" s="136"/>
      <c r="B774" s="136"/>
      <c r="C774" s="136"/>
      <c r="D774" s="136"/>
      <c r="E774" s="2"/>
      <c r="F774" s="2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</row>
    <row r="775" ht="14.25" customHeight="1">
      <c r="A775" s="136"/>
      <c r="B775" s="136"/>
      <c r="C775" s="136"/>
      <c r="D775" s="136"/>
      <c r="E775" s="2"/>
      <c r="F775" s="2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</row>
    <row r="776" ht="14.25" customHeight="1">
      <c r="A776" s="136"/>
      <c r="B776" s="136"/>
      <c r="C776" s="136"/>
      <c r="D776" s="136"/>
      <c r="E776" s="2"/>
      <c r="F776" s="2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</row>
    <row r="777" ht="14.25" customHeight="1">
      <c r="A777" s="136"/>
      <c r="B777" s="136"/>
      <c r="C777" s="136"/>
      <c r="D777" s="136"/>
      <c r="E777" s="2"/>
      <c r="F777" s="2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</row>
    <row r="778" ht="14.25" customHeight="1">
      <c r="A778" s="136"/>
      <c r="B778" s="136"/>
      <c r="C778" s="136"/>
      <c r="D778" s="136"/>
      <c r="E778" s="2"/>
      <c r="F778" s="2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</row>
    <row r="779" ht="14.25" customHeight="1">
      <c r="A779" s="136"/>
      <c r="B779" s="136"/>
      <c r="C779" s="136"/>
      <c r="D779" s="136"/>
      <c r="E779" s="2"/>
      <c r="F779" s="2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</row>
    <row r="780" ht="14.25" customHeight="1">
      <c r="A780" s="136"/>
      <c r="B780" s="136"/>
      <c r="C780" s="136"/>
      <c r="D780" s="136"/>
      <c r="E780" s="2"/>
      <c r="F780" s="2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</row>
    <row r="781" ht="14.25" customHeight="1">
      <c r="A781" s="136"/>
      <c r="B781" s="136"/>
      <c r="C781" s="136"/>
      <c r="D781" s="136"/>
      <c r="E781" s="2"/>
      <c r="F781" s="2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</row>
    <row r="782" ht="14.25" customHeight="1">
      <c r="A782" s="136"/>
      <c r="B782" s="136"/>
      <c r="C782" s="136"/>
      <c r="D782" s="136"/>
      <c r="E782" s="2"/>
      <c r="F782" s="2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</row>
    <row r="783" ht="14.25" customHeight="1">
      <c r="A783" s="136"/>
      <c r="B783" s="136"/>
      <c r="C783" s="136"/>
      <c r="D783" s="136"/>
      <c r="E783" s="2"/>
      <c r="F783" s="2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</row>
    <row r="784" ht="14.25" customHeight="1">
      <c r="A784" s="136"/>
      <c r="B784" s="136"/>
      <c r="C784" s="136"/>
      <c r="D784" s="136"/>
      <c r="E784" s="2"/>
      <c r="F784" s="2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</row>
    <row r="785" ht="14.25" customHeight="1">
      <c r="A785" s="136"/>
      <c r="B785" s="136"/>
      <c r="C785" s="136"/>
      <c r="D785" s="136"/>
      <c r="E785" s="2"/>
      <c r="F785" s="2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</row>
    <row r="786" ht="14.25" customHeight="1">
      <c r="A786" s="136"/>
      <c r="B786" s="136"/>
      <c r="C786" s="136"/>
      <c r="D786" s="136"/>
      <c r="E786" s="2"/>
      <c r="F786" s="2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</row>
    <row r="787" ht="14.25" customHeight="1">
      <c r="A787" s="136"/>
      <c r="B787" s="136"/>
      <c r="C787" s="136"/>
      <c r="D787" s="136"/>
      <c r="E787" s="2"/>
      <c r="F787" s="2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</row>
    <row r="788" ht="14.25" customHeight="1">
      <c r="A788" s="136"/>
      <c r="B788" s="136"/>
      <c r="C788" s="136"/>
      <c r="D788" s="136"/>
      <c r="E788" s="2"/>
      <c r="F788" s="2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</row>
    <row r="789" ht="14.25" customHeight="1">
      <c r="A789" s="136"/>
      <c r="B789" s="136"/>
      <c r="C789" s="136"/>
      <c r="D789" s="136"/>
      <c r="E789" s="2"/>
      <c r="F789" s="2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</row>
    <row r="790" ht="14.25" customHeight="1">
      <c r="A790" s="136"/>
      <c r="B790" s="136"/>
      <c r="C790" s="136"/>
      <c r="D790" s="136"/>
      <c r="E790" s="2"/>
      <c r="F790" s="2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</row>
    <row r="791" ht="14.25" customHeight="1">
      <c r="A791" s="136"/>
      <c r="B791" s="136"/>
      <c r="C791" s="136"/>
      <c r="D791" s="136"/>
      <c r="E791" s="2"/>
      <c r="F791" s="2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</row>
    <row r="792" ht="14.25" customHeight="1">
      <c r="A792" s="136"/>
      <c r="B792" s="136"/>
      <c r="C792" s="136"/>
      <c r="D792" s="136"/>
      <c r="E792" s="2"/>
      <c r="F792" s="2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</row>
    <row r="793" ht="14.25" customHeight="1">
      <c r="A793" s="136"/>
      <c r="B793" s="136"/>
      <c r="C793" s="136"/>
      <c r="D793" s="136"/>
      <c r="E793" s="2"/>
      <c r="F793" s="2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</row>
    <row r="794" ht="14.25" customHeight="1">
      <c r="A794" s="136"/>
      <c r="B794" s="136"/>
      <c r="C794" s="136"/>
      <c r="D794" s="136"/>
      <c r="E794" s="2"/>
      <c r="F794" s="2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</row>
    <row r="795" ht="14.25" customHeight="1">
      <c r="A795" s="136"/>
      <c r="B795" s="136"/>
      <c r="C795" s="136"/>
      <c r="D795" s="136"/>
      <c r="E795" s="2"/>
      <c r="F795" s="2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</row>
    <row r="796" ht="14.25" customHeight="1">
      <c r="A796" s="136"/>
      <c r="B796" s="136"/>
      <c r="C796" s="136"/>
      <c r="D796" s="136"/>
      <c r="E796" s="2"/>
      <c r="F796" s="2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</row>
    <row r="797" ht="14.25" customHeight="1">
      <c r="A797" s="136"/>
      <c r="B797" s="136"/>
      <c r="C797" s="136"/>
      <c r="D797" s="136"/>
      <c r="E797" s="2"/>
      <c r="F797" s="2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</row>
    <row r="798" ht="14.25" customHeight="1">
      <c r="A798" s="136"/>
      <c r="B798" s="136"/>
      <c r="C798" s="136"/>
      <c r="D798" s="136"/>
      <c r="E798" s="2"/>
      <c r="F798" s="2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</row>
    <row r="799" ht="14.25" customHeight="1">
      <c r="A799" s="136"/>
      <c r="B799" s="136"/>
      <c r="C799" s="136"/>
      <c r="D799" s="136"/>
      <c r="E799" s="2"/>
      <c r="F799" s="2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</row>
    <row r="800" ht="14.25" customHeight="1">
      <c r="A800" s="136"/>
      <c r="B800" s="136"/>
      <c r="C800" s="136"/>
      <c r="D800" s="136"/>
      <c r="E800" s="2"/>
      <c r="F800" s="2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</row>
    <row r="801" ht="14.25" customHeight="1">
      <c r="A801" s="136"/>
      <c r="B801" s="136"/>
      <c r="C801" s="136"/>
      <c r="D801" s="136"/>
      <c r="E801" s="2"/>
      <c r="F801" s="2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</row>
    <row r="802" ht="14.25" customHeight="1">
      <c r="A802" s="136"/>
      <c r="B802" s="136"/>
      <c r="C802" s="136"/>
      <c r="D802" s="136"/>
      <c r="E802" s="2"/>
      <c r="F802" s="2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</row>
    <row r="803" ht="14.25" customHeight="1">
      <c r="A803" s="136"/>
      <c r="B803" s="136"/>
      <c r="C803" s="136"/>
      <c r="D803" s="136"/>
      <c r="E803" s="2"/>
      <c r="F803" s="2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</row>
    <row r="804" ht="14.25" customHeight="1">
      <c r="A804" s="136"/>
      <c r="B804" s="136"/>
      <c r="C804" s="136"/>
      <c r="D804" s="136"/>
      <c r="E804" s="2"/>
      <c r="F804" s="2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</row>
    <row r="805" ht="14.25" customHeight="1">
      <c r="A805" s="136"/>
      <c r="B805" s="136"/>
      <c r="C805" s="136"/>
      <c r="D805" s="136"/>
      <c r="E805" s="2"/>
      <c r="F805" s="2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</row>
    <row r="806" ht="14.25" customHeight="1">
      <c r="A806" s="136"/>
      <c r="B806" s="136"/>
      <c r="C806" s="136"/>
      <c r="D806" s="136"/>
      <c r="E806" s="2"/>
      <c r="F806" s="2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</row>
    <row r="807" ht="14.25" customHeight="1">
      <c r="A807" s="136"/>
      <c r="B807" s="136"/>
      <c r="C807" s="136"/>
      <c r="D807" s="136"/>
      <c r="E807" s="2"/>
      <c r="F807" s="2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</row>
    <row r="808" ht="14.25" customHeight="1">
      <c r="A808" s="136"/>
      <c r="B808" s="136"/>
      <c r="C808" s="136"/>
      <c r="D808" s="136"/>
      <c r="E808" s="2"/>
      <c r="F808" s="2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</row>
    <row r="809" ht="14.25" customHeight="1">
      <c r="A809" s="136"/>
      <c r="B809" s="136"/>
      <c r="C809" s="136"/>
      <c r="D809" s="136"/>
      <c r="E809" s="2"/>
      <c r="F809" s="2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</row>
    <row r="810" ht="14.25" customHeight="1">
      <c r="A810" s="136"/>
      <c r="B810" s="136"/>
      <c r="C810" s="136"/>
      <c r="D810" s="136"/>
      <c r="E810" s="2"/>
      <c r="F810" s="2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</row>
    <row r="811" ht="14.25" customHeight="1">
      <c r="A811" s="136"/>
      <c r="B811" s="136"/>
      <c r="C811" s="136"/>
      <c r="D811" s="136"/>
      <c r="E811" s="2"/>
      <c r="F811" s="2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</row>
    <row r="812" ht="14.25" customHeight="1">
      <c r="A812" s="136"/>
      <c r="B812" s="136"/>
      <c r="C812" s="136"/>
      <c r="D812" s="136"/>
      <c r="E812" s="2"/>
      <c r="F812" s="2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</row>
    <row r="813" ht="14.25" customHeight="1">
      <c r="A813" s="136"/>
      <c r="B813" s="136"/>
      <c r="C813" s="136"/>
      <c r="D813" s="136"/>
      <c r="E813" s="2"/>
      <c r="F813" s="2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</row>
    <row r="814" ht="14.25" customHeight="1">
      <c r="A814" s="136"/>
      <c r="B814" s="136"/>
      <c r="C814" s="136"/>
      <c r="D814" s="136"/>
      <c r="E814" s="2"/>
      <c r="F814" s="2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</row>
    <row r="815" ht="14.25" customHeight="1">
      <c r="A815" s="136"/>
      <c r="B815" s="136"/>
      <c r="C815" s="136"/>
      <c r="D815" s="136"/>
      <c r="E815" s="2"/>
      <c r="F815" s="2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</row>
    <row r="816" ht="14.25" customHeight="1">
      <c r="A816" s="136"/>
      <c r="B816" s="136"/>
      <c r="C816" s="136"/>
      <c r="D816" s="136"/>
      <c r="E816" s="2"/>
      <c r="F816" s="2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</row>
    <row r="817" ht="14.25" customHeight="1">
      <c r="A817" s="136"/>
      <c r="B817" s="136"/>
      <c r="C817" s="136"/>
      <c r="D817" s="136"/>
      <c r="E817" s="2"/>
      <c r="F817" s="2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</row>
    <row r="818" ht="14.25" customHeight="1">
      <c r="A818" s="136"/>
      <c r="B818" s="136"/>
      <c r="C818" s="136"/>
      <c r="D818" s="136"/>
      <c r="E818" s="2"/>
      <c r="F818" s="2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</row>
    <row r="819" ht="14.25" customHeight="1">
      <c r="A819" s="136"/>
      <c r="B819" s="136"/>
      <c r="C819" s="136"/>
      <c r="D819" s="136"/>
      <c r="E819" s="2"/>
      <c r="F819" s="2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</row>
    <row r="820" ht="14.25" customHeight="1">
      <c r="A820" s="136"/>
      <c r="B820" s="136"/>
      <c r="C820" s="136"/>
      <c r="D820" s="136"/>
      <c r="E820" s="2"/>
      <c r="F820" s="2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</row>
    <row r="821" ht="14.25" customHeight="1">
      <c r="A821" s="136"/>
      <c r="B821" s="136"/>
      <c r="C821" s="136"/>
      <c r="D821" s="136"/>
      <c r="E821" s="2"/>
      <c r="F821" s="2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</row>
    <row r="822" ht="14.25" customHeight="1">
      <c r="A822" s="136"/>
      <c r="B822" s="136"/>
      <c r="C822" s="136"/>
      <c r="D822" s="136"/>
      <c r="E822" s="2"/>
      <c r="F822" s="2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</row>
    <row r="823" ht="14.25" customHeight="1">
      <c r="A823" s="136"/>
      <c r="B823" s="136"/>
      <c r="C823" s="136"/>
      <c r="D823" s="136"/>
      <c r="E823" s="2"/>
      <c r="F823" s="2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</row>
    <row r="824" ht="14.25" customHeight="1">
      <c r="A824" s="136"/>
      <c r="B824" s="136"/>
      <c r="C824" s="136"/>
      <c r="D824" s="136"/>
      <c r="E824" s="2"/>
      <c r="F824" s="2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</row>
    <row r="825" ht="14.25" customHeight="1">
      <c r="A825" s="136"/>
      <c r="B825" s="136"/>
      <c r="C825" s="136"/>
      <c r="D825" s="136"/>
      <c r="E825" s="2"/>
      <c r="F825" s="2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</row>
    <row r="826" ht="14.25" customHeight="1">
      <c r="A826" s="136"/>
      <c r="B826" s="136"/>
      <c r="C826" s="136"/>
      <c r="D826" s="136"/>
      <c r="E826" s="2"/>
      <c r="F826" s="2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</row>
    <row r="827" ht="14.25" customHeight="1">
      <c r="A827" s="136"/>
      <c r="B827" s="136"/>
      <c r="C827" s="136"/>
      <c r="D827" s="136"/>
      <c r="E827" s="2"/>
      <c r="F827" s="2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</row>
    <row r="828" ht="14.25" customHeight="1">
      <c r="A828" s="136"/>
      <c r="B828" s="136"/>
      <c r="C828" s="136"/>
      <c r="D828" s="136"/>
      <c r="E828" s="2"/>
      <c r="F828" s="2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</row>
    <row r="829" ht="14.25" customHeight="1">
      <c r="A829" s="136"/>
      <c r="B829" s="136"/>
      <c r="C829" s="136"/>
      <c r="D829" s="136"/>
      <c r="E829" s="2"/>
      <c r="F829" s="2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</row>
    <row r="830" ht="14.25" customHeight="1">
      <c r="A830" s="136"/>
      <c r="B830" s="136"/>
      <c r="C830" s="136"/>
      <c r="D830" s="136"/>
      <c r="E830" s="2"/>
      <c r="F830" s="2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</row>
    <row r="831" ht="14.25" customHeight="1">
      <c r="A831" s="136"/>
      <c r="B831" s="136"/>
      <c r="C831" s="136"/>
      <c r="D831" s="136"/>
      <c r="E831" s="2"/>
      <c r="F831" s="2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</row>
    <row r="832" ht="14.25" customHeight="1">
      <c r="A832" s="136"/>
      <c r="B832" s="136"/>
      <c r="C832" s="136"/>
      <c r="D832" s="136"/>
      <c r="E832" s="2"/>
      <c r="F832" s="2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</row>
    <row r="833" ht="14.25" customHeight="1">
      <c r="A833" s="136"/>
      <c r="B833" s="136"/>
      <c r="C833" s="136"/>
      <c r="D833" s="136"/>
      <c r="E833" s="2"/>
      <c r="F833" s="2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</row>
    <row r="834" ht="14.25" customHeight="1">
      <c r="A834" s="136"/>
      <c r="B834" s="136"/>
      <c r="C834" s="136"/>
      <c r="D834" s="136"/>
      <c r="E834" s="2"/>
      <c r="F834" s="2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</row>
    <row r="835" ht="14.25" customHeight="1">
      <c r="A835" s="136"/>
      <c r="B835" s="136"/>
      <c r="C835" s="136"/>
      <c r="D835" s="136"/>
      <c r="E835" s="2"/>
      <c r="F835" s="2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</row>
    <row r="836" ht="14.25" customHeight="1">
      <c r="A836" s="136"/>
      <c r="B836" s="136"/>
      <c r="C836" s="136"/>
      <c r="D836" s="136"/>
      <c r="E836" s="2"/>
      <c r="F836" s="2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</row>
    <row r="837" ht="14.25" customHeight="1">
      <c r="A837" s="136"/>
      <c r="B837" s="136"/>
      <c r="C837" s="136"/>
      <c r="D837" s="136"/>
      <c r="E837" s="2"/>
      <c r="F837" s="2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</row>
    <row r="838" ht="14.25" customHeight="1">
      <c r="A838" s="136"/>
      <c r="B838" s="136"/>
      <c r="C838" s="136"/>
      <c r="D838" s="136"/>
      <c r="E838" s="2"/>
      <c r="F838" s="2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</row>
    <row r="839" ht="14.25" customHeight="1">
      <c r="A839" s="136"/>
      <c r="B839" s="136"/>
      <c r="C839" s="136"/>
      <c r="D839" s="136"/>
      <c r="E839" s="2"/>
      <c r="F839" s="2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</row>
    <row r="840" ht="14.25" customHeight="1">
      <c r="A840" s="136"/>
      <c r="B840" s="136"/>
      <c r="C840" s="136"/>
      <c r="D840" s="136"/>
      <c r="E840" s="2"/>
      <c r="F840" s="2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</row>
    <row r="841" ht="14.25" customHeight="1">
      <c r="A841" s="136"/>
      <c r="B841" s="136"/>
      <c r="C841" s="136"/>
      <c r="D841" s="136"/>
      <c r="E841" s="2"/>
      <c r="F841" s="2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</row>
    <row r="842" ht="14.25" customHeight="1">
      <c r="A842" s="136"/>
      <c r="B842" s="136"/>
      <c r="C842" s="136"/>
      <c r="D842" s="136"/>
      <c r="E842" s="2"/>
      <c r="F842" s="2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</row>
    <row r="843" ht="14.25" customHeight="1">
      <c r="A843" s="136"/>
      <c r="B843" s="136"/>
      <c r="C843" s="136"/>
      <c r="D843" s="136"/>
      <c r="E843" s="2"/>
      <c r="F843" s="2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</row>
    <row r="844" ht="14.25" customHeight="1">
      <c r="A844" s="136"/>
      <c r="B844" s="136"/>
      <c r="C844" s="136"/>
      <c r="D844" s="136"/>
      <c r="E844" s="2"/>
      <c r="F844" s="2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</row>
    <row r="845" ht="14.25" customHeight="1">
      <c r="A845" s="136"/>
      <c r="B845" s="136"/>
      <c r="C845" s="136"/>
      <c r="D845" s="136"/>
      <c r="E845" s="2"/>
      <c r="F845" s="2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</row>
    <row r="846" ht="14.25" customHeight="1">
      <c r="A846" s="136"/>
      <c r="B846" s="136"/>
      <c r="C846" s="136"/>
      <c r="D846" s="136"/>
      <c r="E846" s="2"/>
      <c r="F846" s="2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</row>
    <row r="847" ht="14.25" customHeight="1">
      <c r="A847" s="136"/>
      <c r="B847" s="136"/>
      <c r="C847" s="136"/>
      <c r="D847" s="136"/>
      <c r="E847" s="2"/>
      <c r="F847" s="2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</row>
    <row r="848" ht="14.25" customHeight="1">
      <c r="A848" s="136"/>
      <c r="B848" s="136"/>
      <c r="C848" s="136"/>
      <c r="D848" s="136"/>
      <c r="E848" s="2"/>
      <c r="F848" s="2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</row>
    <row r="849" ht="14.25" customHeight="1">
      <c r="A849" s="136"/>
      <c r="B849" s="136"/>
      <c r="C849" s="136"/>
      <c r="D849" s="136"/>
      <c r="E849" s="2"/>
      <c r="F849" s="2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</row>
    <row r="850" ht="14.25" customHeight="1">
      <c r="A850" s="136"/>
      <c r="B850" s="136"/>
      <c r="C850" s="136"/>
      <c r="D850" s="136"/>
      <c r="E850" s="2"/>
      <c r="F850" s="2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</row>
    <row r="851" ht="14.25" customHeight="1">
      <c r="A851" s="136"/>
      <c r="B851" s="136"/>
      <c r="C851" s="136"/>
      <c r="D851" s="136"/>
      <c r="E851" s="2"/>
      <c r="F851" s="2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</row>
    <row r="852" ht="14.25" customHeight="1">
      <c r="A852" s="136"/>
      <c r="B852" s="136"/>
      <c r="C852" s="136"/>
      <c r="D852" s="136"/>
      <c r="E852" s="2"/>
      <c r="F852" s="2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</row>
    <row r="853" ht="14.25" customHeight="1">
      <c r="A853" s="136"/>
      <c r="B853" s="136"/>
      <c r="C853" s="136"/>
      <c r="D853" s="136"/>
      <c r="E853" s="2"/>
      <c r="F853" s="2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</row>
    <row r="854" ht="14.25" customHeight="1">
      <c r="A854" s="136"/>
      <c r="B854" s="136"/>
      <c r="C854" s="136"/>
      <c r="D854" s="136"/>
      <c r="E854" s="2"/>
      <c r="F854" s="2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</row>
    <row r="855" ht="14.25" customHeight="1">
      <c r="A855" s="136"/>
      <c r="B855" s="136"/>
      <c r="C855" s="136"/>
      <c r="D855" s="136"/>
      <c r="E855" s="2"/>
      <c r="F855" s="2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</row>
    <row r="856" ht="14.25" customHeight="1">
      <c r="A856" s="136"/>
      <c r="B856" s="136"/>
      <c r="C856" s="136"/>
      <c r="D856" s="136"/>
      <c r="E856" s="2"/>
      <c r="F856" s="2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</row>
    <row r="857" ht="14.25" customHeight="1">
      <c r="A857" s="136"/>
      <c r="B857" s="136"/>
      <c r="C857" s="136"/>
      <c r="D857" s="136"/>
      <c r="E857" s="2"/>
      <c r="F857" s="2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</row>
    <row r="858" ht="14.25" customHeight="1">
      <c r="A858" s="136"/>
      <c r="B858" s="136"/>
      <c r="C858" s="136"/>
      <c r="D858" s="136"/>
      <c r="E858" s="2"/>
      <c r="F858" s="2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</row>
    <row r="859" ht="14.25" customHeight="1">
      <c r="A859" s="136"/>
      <c r="B859" s="136"/>
      <c r="C859" s="136"/>
      <c r="D859" s="136"/>
      <c r="E859" s="2"/>
      <c r="F859" s="2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</row>
    <row r="860" ht="14.25" customHeight="1">
      <c r="A860" s="136"/>
      <c r="B860" s="136"/>
      <c r="C860" s="136"/>
      <c r="D860" s="136"/>
      <c r="E860" s="2"/>
      <c r="F860" s="2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</row>
    <row r="861" ht="14.25" customHeight="1">
      <c r="A861" s="136"/>
      <c r="B861" s="136"/>
      <c r="C861" s="136"/>
      <c r="D861" s="136"/>
      <c r="E861" s="2"/>
      <c r="F861" s="2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</row>
    <row r="862" ht="14.25" customHeight="1">
      <c r="A862" s="136"/>
      <c r="B862" s="136"/>
      <c r="C862" s="136"/>
      <c r="D862" s="136"/>
      <c r="E862" s="2"/>
      <c r="F862" s="2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</row>
    <row r="863" ht="14.25" customHeight="1">
      <c r="A863" s="136"/>
      <c r="B863" s="136"/>
      <c r="C863" s="136"/>
      <c r="D863" s="136"/>
      <c r="E863" s="2"/>
      <c r="F863" s="2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</row>
    <row r="864" ht="14.25" customHeight="1">
      <c r="A864" s="136"/>
      <c r="B864" s="136"/>
      <c r="C864" s="136"/>
      <c r="D864" s="136"/>
      <c r="E864" s="2"/>
      <c r="F864" s="2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</row>
    <row r="865" ht="14.25" customHeight="1">
      <c r="A865" s="136"/>
      <c r="B865" s="136"/>
      <c r="C865" s="136"/>
      <c r="D865" s="136"/>
      <c r="E865" s="2"/>
      <c r="F865" s="2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</row>
    <row r="866" ht="14.25" customHeight="1">
      <c r="A866" s="136"/>
      <c r="B866" s="136"/>
      <c r="C866" s="136"/>
      <c r="D866" s="136"/>
      <c r="E866" s="2"/>
      <c r="F866" s="2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</row>
    <row r="867" ht="14.25" customHeight="1">
      <c r="A867" s="136"/>
      <c r="B867" s="136"/>
      <c r="C867" s="136"/>
      <c r="D867" s="136"/>
      <c r="E867" s="2"/>
      <c r="F867" s="2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</row>
    <row r="868" ht="14.25" customHeight="1">
      <c r="A868" s="136"/>
      <c r="B868" s="136"/>
      <c r="C868" s="136"/>
      <c r="D868" s="136"/>
      <c r="E868" s="2"/>
      <c r="F868" s="2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</row>
    <row r="869" ht="14.25" customHeight="1">
      <c r="A869" s="136"/>
      <c r="B869" s="136"/>
      <c r="C869" s="136"/>
      <c r="D869" s="136"/>
      <c r="E869" s="2"/>
      <c r="F869" s="2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</row>
    <row r="870" ht="14.25" customHeight="1">
      <c r="A870" s="136"/>
      <c r="B870" s="136"/>
      <c r="C870" s="136"/>
      <c r="D870" s="136"/>
      <c r="E870" s="2"/>
      <c r="F870" s="2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</row>
    <row r="871" ht="14.25" customHeight="1">
      <c r="A871" s="136"/>
      <c r="B871" s="136"/>
      <c r="C871" s="136"/>
      <c r="D871" s="136"/>
      <c r="E871" s="2"/>
      <c r="F871" s="2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</row>
    <row r="872" ht="14.25" customHeight="1">
      <c r="A872" s="136"/>
      <c r="B872" s="136"/>
      <c r="C872" s="136"/>
      <c r="D872" s="136"/>
      <c r="E872" s="2"/>
      <c r="F872" s="2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</row>
    <row r="873" ht="14.25" customHeight="1">
      <c r="A873" s="136"/>
      <c r="B873" s="136"/>
      <c r="C873" s="136"/>
      <c r="D873" s="136"/>
      <c r="E873" s="2"/>
      <c r="F873" s="2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</row>
    <row r="874" ht="14.25" customHeight="1">
      <c r="A874" s="136"/>
      <c r="B874" s="136"/>
      <c r="C874" s="136"/>
      <c r="D874" s="136"/>
      <c r="E874" s="2"/>
      <c r="F874" s="2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</row>
    <row r="875" ht="14.25" customHeight="1">
      <c r="A875" s="136"/>
      <c r="B875" s="136"/>
      <c r="C875" s="136"/>
      <c r="D875" s="136"/>
      <c r="E875" s="2"/>
      <c r="F875" s="2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</row>
    <row r="876" ht="14.25" customHeight="1">
      <c r="A876" s="136"/>
      <c r="B876" s="136"/>
      <c r="C876" s="136"/>
      <c r="D876" s="136"/>
      <c r="E876" s="2"/>
      <c r="F876" s="2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</row>
    <row r="877" ht="14.25" customHeight="1">
      <c r="A877" s="136"/>
      <c r="B877" s="136"/>
      <c r="C877" s="136"/>
      <c r="D877" s="136"/>
      <c r="E877" s="2"/>
      <c r="F877" s="2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</row>
    <row r="878" ht="14.25" customHeight="1">
      <c r="A878" s="136"/>
      <c r="B878" s="136"/>
      <c r="C878" s="136"/>
      <c r="D878" s="136"/>
      <c r="E878" s="2"/>
      <c r="F878" s="2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</row>
    <row r="879" ht="14.25" customHeight="1">
      <c r="A879" s="136"/>
      <c r="B879" s="136"/>
      <c r="C879" s="136"/>
      <c r="D879" s="136"/>
      <c r="E879" s="2"/>
      <c r="F879" s="2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</row>
    <row r="880" ht="14.25" customHeight="1">
      <c r="A880" s="136"/>
      <c r="B880" s="136"/>
      <c r="C880" s="136"/>
      <c r="D880" s="136"/>
      <c r="E880" s="2"/>
      <c r="F880" s="2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</row>
    <row r="881" ht="14.25" customHeight="1">
      <c r="A881" s="136"/>
      <c r="B881" s="136"/>
      <c r="C881" s="136"/>
      <c r="D881" s="136"/>
      <c r="E881" s="2"/>
      <c r="F881" s="2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</row>
    <row r="882" ht="14.25" customHeight="1">
      <c r="A882" s="136"/>
      <c r="B882" s="136"/>
      <c r="C882" s="136"/>
      <c r="D882" s="136"/>
      <c r="E882" s="2"/>
      <c r="F882" s="2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</row>
    <row r="883" ht="14.25" customHeight="1">
      <c r="A883" s="136"/>
      <c r="B883" s="136"/>
      <c r="C883" s="136"/>
      <c r="D883" s="136"/>
      <c r="E883" s="2"/>
      <c r="F883" s="2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</row>
    <row r="884" ht="14.25" customHeight="1">
      <c r="A884" s="136"/>
      <c r="B884" s="136"/>
      <c r="C884" s="136"/>
      <c r="D884" s="136"/>
      <c r="E884" s="2"/>
      <c r="F884" s="2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</row>
    <row r="885" ht="14.25" customHeight="1">
      <c r="A885" s="136"/>
      <c r="B885" s="136"/>
      <c r="C885" s="136"/>
      <c r="D885" s="136"/>
      <c r="E885" s="2"/>
      <c r="F885" s="2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</row>
    <row r="886" ht="14.25" customHeight="1">
      <c r="A886" s="136"/>
      <c r="B886" s="136"/>
      <c r="C886" s="136"/>
      <c r="D886" s="136"/>
      <c r="E886" s="2"/>
      <c r="F886" s="2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</row>
    <row r="887" ht="14.25" customHeight="1">
      <c r="A887" s="136"/>
      <c r="B887" s="136"/>
      <c r="C887" s="136"/>
      <c r="D887" s="136"/>
      <c r="E887" s="2"/>
      <c r="F887" s="2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</row>
    <row r="888" ht="14.25" customHeight="1">
      <c r="A888" s="136"/>
      <c r="B888" s="136"/>
      <c r="C888" s="136"/>
      <c r="D888" s="136"/>
      <c r="E888" s="2"/>
      <c r="F888" s="2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</row>
    <row r="889" ht="14.25" customHeight="1">
      <c r="A889" s="136"/>
      <c r="B889" s="136"/>
      <c r="C889" s="136"/>
      <c r="D889" s="136"/>
      <c r="E889" s="2"/>
      <c r="F889" s="2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</row>
    <row r="890" ht="14.25" customHeight="1">
      <c r="A890" s="136"/>
      <c r="B890" s="136"/>
      <c r="C890" s="136"/>
      <c r="D890" s="136"/>
      <c r="E890" s="2"/>
      <c r="F890" s="2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</row>
    <row r="891" ht="14.25" customHeight="1">
      <c r="A891" s="136"/>
      <c r="B891" s="136"/>
      <c r="C891" s="136"/>
      <c r="D891" s="136"/>
      <c r="E891" s="2"/>
      <c r="F891" s="2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</row>
    <row r="892" ht="14.25" customHeight="1">
      <c r="A892" s="136"/>
      <c r="B892" s="136"/>
      <c r="C892" s="136"/>
      <c r="D892" s="136"/>
      <c r="E892" s="2"/>
      <c r="F892" s="2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</row>
    <row r="893" ht="14.25" customHeight="1">
      <c r="A893" s="136"/>
      <c r="B893" s="136"/>
      <c r="C893" s="136"/>
      <c r="D893" s="136"/>
      <c r="E893" s="2"/>
      <c r="F893" s="2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</row>
    <row r="894" ht="14.25" customHeight="1">
      <c r="A894" s="136"/>
      <c r="B894" s="136"/>
      <c r="C894" s="136"/>
      <c r="D894" s="136"/>
      <c r="E894" s="2"/>
      <c r="F894" s="2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</row>
    <row r="895" ht="14.25" customHeight="1">
      <c r="A895" s="136"/>
      <c r="B895" s="136"/>
      <c r="C895" s="136"/>
      <c r="D895" s="136"/>
      <c r="E895" s="2"/>
      <c r="F895" s="2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</row>
    <row r="896" ht="14.25" customHeight="1">
      <c r="A896" s="136"/>
      <c r="B896" s="136"/>
      <c r="C896" s="136"/>
      <c r="D896" s="136"/>
      <c r="E896" s="2"/>
      <c r="F896" s="2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</row>
    <row r="897" ht="14.25" customHeight="1">
      <c r="A897" s="136"/>
      <c r="B897" s="136"/>
      <c r="C897" s="136"/>
      <c r="D897" s="136"/>
      <c r="E897" s="2"/>
      <c r="F897" s="2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</row>
    <row r="898" ht="14.25" customHeight="1">
      <c r="A898" s="136"/>
      <c r="B898" s="136"/>
      <c r="C898" s="136"/>
      <c r="D898" s="136"/>
      <c r="E898" s="2"/>
      <c r="F898" s="2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</row>
    <row r="899" ht="14.25" customHeight="1">
      <c r="A899" s="136"/>
      <c r="B899" s="136"/>
      <c r="C899" s="136"/>
      <c r="D899" s="136"/>
      <c r="E899" s="2"/>
      <c r="F899" s="2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</row>
    <row r="900" ht="14.25" customHeight="1">
      <c r="A900" s="136"/>
      <c r="B900" s="136"/>
      <c r="C900" s="136"/>
      <c r="D900" s="136"/>
      <c r="E900" s="2"/>
      <c r="F900" s="2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</row>
    <row r="901" ht="14.25" customHeight="1">
      <c r="A901" s="136"/>
      <c r="B901" s="136"/>
      <c r="C901" s="136"/>
      <c r="D901" s="136"/>
      <c r="E901" s="2"/>
      <c r="F901" s="2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</row>
    <row r="902" ht="14.25" customHeight="1">
      <c r="A902" s="136"/>
      <c r="B902" s="136"/>
      <c r="C902" s="136"/>
      <c r="D902" s="136"/>
      <c r="E902" s="2"/>
      <c r="F902" s="2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</row>
    <row r="903" ht="14.25" customHeight="1">
      <c r="A903" s="136"/>
      <c r="B903" s="136"/>
      <c r="C903" s="136"/>
      <c r="D903" s="136"/>
      <c r="E903" s="2"/>
      <c r="F903" s="2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</row>
    <row r="904" ht="14.25" customHeight="1">
      <c r="A904" s="136"/>
      <c r="B904" s="136"/>
      <c r="C904" s="136"/>
      <c r="D904" s="136"/>
      <c r="E904" s="2"/>
      <c r="F904" s="2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</row>
    <row r="905" ht="14.25" customHeight="1">
      <c r="A905" s="136"/>
      <c r="B905" s="136"/>
      <c r="C905" s="136"/>
      <c r="D905" s="136"/>
      <c r="E905" s="2"/>
      <c r="F905" s="2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</row>
    <row r="906" ht="14.25" customHeight="1">
      <c r="A906" s="136"/>
      <c r="B906" s="136"/>
      <c r="C906" s="136"/>
      <c r="D906" s="136"/>
      <c r="E906" s="2"/>
      <c r="F906" s="2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</row>
    <row r="907" ht="14.25" customHeight="1">
      <c r="A907" s="136"/>
      <c r="B907" s="136"/>
      <c r="C907" s="136"/>
      <c r="D907" s="136"/>
      <c r="E907" s="2"/>
      <c r="F907" s="2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</row>
    <row r="908" ht="14.25" customHeight="1">
      <c r="A908" s="136"/>
      <c r="B908" s="136"/>
      <c r="C908" s="136"/>
      <c r="D908" s="136"/>
      <c r="E908" s="2"/>
      <c r="F908" s="2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</row>
    <row r="909" ht="14.25" customHeight="1">
      <c r="A909" s="136"/>
      <c r="B909" s="136"/>
      <c r="C909" s="136"/>
      <c r="D909" s="136"/>
      <c r="E909" s="2"/>
      <c r="F909" s="2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</row>
    <row r="910" ht="14.25" customHeight="1">
      <c r="A910" s="136"/>
      <c r="B910" s="136"/>
      <c r="C910" s="136"/>
      <c r="D910" s="136"/>
      <c r="E910" s="2"/>
      <c r="F910" s="2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</row>
    <row r="911" ht="14.25" customHeight="1">
      <c r="A911" s="136"/>
      <c r="B911" s="136"/>
      <c r="C911" s="136"/>
      <c r="D911" s="136"/>
      <c r="E911" s="2"/>
      <c r="F911" s="2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</row>
    <row r="912" ht="14.25" customHeight="1">
      <c r="A912" s="136"/>
      <c r="B912" s="136"/>
      <c r="C912" s="136"/>
      <c r="D912" s="136"/>
      <c r="E912" s="2"/>
      <c r="F912" s="2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</row>
    <row r="913" ht="14.25" customHeight="1">
      <c r="A913" s="136"/>
      <c r="B913" s="136"/>
      <c r="C913" s="136"/>
      <c r="D913" s="136"/>
      <c r="E913" s="2"/>
      <c r="F913" s="2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</row>
    <row r="914" ht="14.25" customHeight="1">
      <c r="A914" s="136"/>
      <c r="B914" s="136"/>
      <c r="C914" s="136"/>
      <c r="D914" s="136"/>
      <c r="E914" s="2"/>
      <c r="F914" s="2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</row>
    <row r="915" ht="14.25" customHeight="1">
      <c r="A915" s="136"/>
      <c r="B915" s="136"/>
      <c r="C915" s="136"/>
      <c r="D915" s="136"/>
      <c r="E915" s="2"/>
      <c r="F915" s="2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</row>
    <row r="916" ht="14.25" customHeight="1">
      <c r="A916" s="136"/>
      <c r="B916" s="136"/>
      <c r="C916" s="136"/>
      <c r="D916" s="136"/>
      <c r="E916" s="2"/>
      <c r="F916" s="2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</row>
    <row r="917" ht="14.25" customHeight="1">
      <c r="A917" s="136"/>
      <c r="B917" s="136"/>
      <c r="C917" s="136"/>
      <c r="D917" s="136"/>
      <c r="E917" s="2"/>
      <c r="F917" s="2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</row>
    <row r="918" ht="14.25" customHeight="1">
      <c r="A918" s="136"/>
      <c r="B918" s="136"/>
      <c r="C918" s="136"/>
      <c r="D918" s="136"/>
      <c r="E918" s="2"/>
      <c r="F918" s="2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</row>
    <row r="919" ht="14.25" customHeight="1">
      <c r="A919" s="136"/>
      <c r="B919" s="136"/>
      <c r="C919" s="136"/>
      <c r="D919" s="136"/>
      <c r="E919" s="2"/>
      <c r="F919" s="2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</row>
    <row r="920" ht="14.25" customHeight="1">
      <c r="A920" s="136"/>
      <c r="B920" s="136"/>
      <c r="C920" s="136"/>
      <c r="D920" s="136"/>
      <c r="E920" s="2"/>
      <c r="F920" s="2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</row>
    <row r="921" ht="14.25" customHeight="1">
      <c r="A921" s="136"/>
      <c r="B921" s="136"/>
      <c r="C921" s="136"/>
      <c r="D921" s="136"/>
      <c r="E921" s="2"/>
      <c r="F921" s="2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</row>
    <row r="922" ht="14.25" customHeight="1">
      <c r="A922" s="136"/>
      <c r="B922" s="136"/>
      <c r="C922" s="136"/>
      <c r="D922" s="136"/>
      <c r="E922" s="2"/>
      <c r="F922" s="2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</row>
    <row r="923" ht="14.25" customHeight="1">
      <c r="A923" s="136"/>
      <c r="B923" s="136"/>
      <c r="C923" s="136"/>
      <c r="D923" s="136"/>
      <c r="E923" s="2"/>
      <c r="F923" s="2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</row>
    <row r="924" ht="14.25" customHeight="1">
      <c r="A924" s="136"/>
      <c r="B924" s="136"/>
      <c r="C924" s="136"/>
      <c r="D924" s="136"/>
      <c r="E924" s="2"/>
      <c r="F924" s="2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</row>
    <row r="925" ht="14.25" customHeight="1">
      <c r="A925" s="136"/>
      <c r="B925" s="136"/>
      <c r="C925" s="136"/>
      <c r="D925" s="136"/>
      <c r="E925" s="2"/>
      <c r="F925" s="2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</row>
    <row r="926" ht="14.25" customHeight="1">
      <c r="A926" s="136"/>
      <c r="B926" s="136"/>
      <c r="C926" s="136"/>
      <c r="D926" s="136"/>
      <c r="E926" s="2"/>
      <c r="F926" s="2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</row>
    <row r="927" ht="14.25" customHeight="1">
      <c r="A927" s="136"/>
      <c r="B927" s="136"/>
      <c r="C927" s="136"/>
      <c r="D927" s="136"/>
      <c r="E927" s="2"/>
      <c r="F927" s="2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</row>
    <row r="928" ht="14.25" customHeight="1">
      <c r="A928" s="136"/>
      <c r="B928" s="136"/>
      <c r="C928" s="136"/>
      <c r="D928" s="136"/>
      <c r="E928" s="2"/>
      <c r="F928" s="2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</row>
    <row r="929" ht="14.25" customHeight="1">
      <c r="A929" s="136"/>
      <c r="B929" s="136"/>
      <c r="C929" s="136"/>
      <c r="D929" s="136"/>
      <c r="E929" s="2"/>
      <c r="F929" s="2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</row>
    <row r="930" ht="14.25" customHeight="1">
      <c r="A930" s="136"/>
      <c r="B930" s="136"/>
      <c r="C930" s="136"/>
      <c r="D930" s="136"/>
      <c r="E930" s="2"/>
      <c r="F930" s="2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</row>
    <row r="931" ht="14.25" customHeight="1">
      <c r="A931" s="136"/>
      <c r="B931" s="136"/>
      <c r="C931" s="136"/>
      <c r="D931" s="136"/>
      <c r="E931" s="2"/>
      <c r="F931" s="2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</row>
    <row r="932" ht="14.25" customHeight="1">
      <c r="A932" s="136"/>
      <c r="B932" s="136"/>
      <c r="C932" s="136"/>
      <c r="D932" s="136"/>
      <c r="E932" s="2"/>
      <c r="F932" s="2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</row>
    <row r="933" ht="14.25" customHeight="1">
      <c r="A933" s="136"/>
      <c r="B933" s="136"/>
      <c r="C933" s="136"/>
      <c r="D933" s="136"/>
      <c r="E933" s="2"/>
      <c r="F933" s="2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</row>
    <row r="934" ht="14.25" customHeight="1">
      <c r="A934" s="136"/>
      <c r="B934" s="136"/>
      <c r="C934" s="136"/>
      <c r="D934" s="136"/>
      <c r="E934" s="2"/>
      <c r="F934" s="2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</row>
    <row r="935" ht="14.25" customHeight="1">
      <c r="A935" s="136"/>
      <c r="B935" s="136"/>
      <c r="C935" s="136"/>
      <c r="D935" s="136"/>
      <c r="E935" s="2"/>
      <c r="F935" s="2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</row>
    <row r="936" ht="14.25" customHeight="1">
      <c r="A936" s="136"/>
      <c r="B936" s="136"/>
      <c r="C936" s="136"/>
      <c r="D936" s="136"/>
      <c r="E936" s="2"/>
      <c r="F936" s="2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</row>
    <row r="937" ht="14.25" customHeight="1">
      <c r="A937" s="136"/>
      <c r="B937" s="136"/>
      <c r="C937" s="136"/>
      <c r="D937" s="136"/>
      <c r="E937" s="2"/>
      <c r="F937" s="2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</row>
    <row r="938" ht="14.25" customHeight="1">
      <c r="A938" s="136"/>
      <c r="B938" s="136"/>
      <c r="C938" s="136"/>
      <c r="D938" s="136"/>
      <c r="E938" s="2"/>
      <c r="F938" s="2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</row>
    <row r="939" ht="14.25" customHeight="1">
      <c r="A939" s="136"/>
      <c r="B939" s="136"/>
      <c r="C939" s="136"/>
      <c r="D939" s="136"/>
      <c r="E939" s="2"/>
      <c r="F939" s="2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</row>
    <row r="940" ht="14.25" customHeight="1">
      <c r="A940" s="136"/>
      <c r="B940" s="136"/>
      <c r="C940" s="136"/>
      <c r="D940" s="136"/>
      <c r="E940" s="2"/>
      <c r="F940" s="2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</row>
    <row r="941" ht="14.25" customHeight="1">
      <c r="A941" s="136"/>
      <c r="B941" s="136"/>
      <c r="C941" s="136"/>
      <c r="D941" s="136"/>
      <c r="E941" s="2"/>
      <c r="F941" s="2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</row>
    <row r="942" ht="14.25" customHeight="1">
      <c r="A942" s="136"/>
      <c r="B942" s="136"/>
      <c r="C942" s="136"/>
      <c r="D942" s="136"/>
      <c r="E942" s="2"/>
      <c r="F942" s="2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</row>
    <row r="943" ht="14.25" customHeight="1">
      <c r="A943" s="136"/>
      <c r="B943" s="136"/>
      <c r="C943" s="136"/>
      <c r="D943" s="136"/>
      <c r="E943" s="2"/>
      <c r="F943" s="2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</row>
    <row r="944" ht="14.25" customHeight="1">
      <c r="A944" s="136"/>
      <c r="B944" s="136"/>
      <c r="C944" s="136"/>
      <c r="D944" s="136"/>
      <c r="E944" s="2"/>
      <c r="F944" s="2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</row>
    <row r="945" ht="14.25" customHeight="1">
      <c r="A945" s="136"/>
      <c r="B945" s="136"/>
      <c r="C945" s="136"/>
      <c r="D945" s="136"/>
      <c r="E945" s="2"/>
      <c r="F945" s="2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</row>
    <row r="946" ht="14.25" customHeight="1">
      <c r="A946" s="136"/>
      <c r="B946" s="136"/>
      <c r="C946" s="136"/>
      <c r="D946" s="136"/>
      <c r="E946" s="2"/>
      <c r="F946" s="2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</row>
    <row r="947" ht="14.25" customHeight="1">
      <c r="A947" s="136"/>
      <c r="B947" s="136"/>
      <c r="C947" s="136"/>
      <c r="D947" s="136"/>
      <c r="E947" s="2"/>
      <c r="F947" s="2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</row>
    <row r="948" ht="14.25" customHeight="1">
      <c r="A948" s="136"/>
      <c r="B948" s="136"/>
      <c r="C948" s="136"/>
      <c r="D948" s="136"/>
      <c r="E948" s="2"/>
      <c r="F948" s="2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</row>
    <row r="949" ht="14.25" customHeight="1">
      <c r="A949" s="136"/>
      <c r="B949" s="136"/>
      <c r="C949" s="136"/>
      <c r="D949" s="136"/>
      <c r="E949" s="2"/>
      <c r="F949" s="2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</row>
    <row r="950" ht="14.25" customHeight="1">
      <c r="A950" s="136"/>
      <c r="B950" s="136"/>
      <c r="C950" s="136"/>
      <c r="D950" s="136"/>
      <c r="E950" s="2"/>
      <c r="F950" s="2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</row>
    <row r="951" ht="14.25" customHeight="1">
      <c r="A951" s="136"/>
      <c r="B951" s="136"/>
      <c r="C951" s="136"/>
      <c r="D951" s="136"/>
      <c r="E951" s="2"/>
      <c r="F951" s="2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</row>
    <row r="952" ht="14.25" customHeight="1">
      <c r="A952" s="136"/>
      <c r="B952" s="136"/>
      <c r="C952" s="136"/>
      <c r="D952" s="136"/>
      <c r="E952" s="2"/>
      <c r="F952" s="2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</row>
    <row r="953" ht="14.25" customHeight="1">
      <c r="A953" s="136"/>
      <c r="B953" s="136"/>
      <c r="C953" s="136"/>
      <c r="D953" s="136"/>
      <c r="E953" s="2"/>
      <c r="F953" s="2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</row>
    <row r="954" ht="14.25" customHeight="1">
      <c r="A954" s="136"/>
      <c r="B954" s="136"/>
      <c r="C954" s="136"/>
      <c r="D954" s="136"/>
      <c r="E954" s="2"/>
      <c r="F954" s="2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</row>
    <row r="955" ht="14.25" customHeight="1">
      <c r="A955" s="136"/>
      <c r="B955" s="136"/>
      <c r="C955" s="136"/>
      <c r="D955" s="136"/>
      <c r="E955" s="2"/>
      <c r="F955" s="2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</row>
    <row r="956" ht="14.25" customHeight="1">
      <c r="A956" s="136"/>
      <c r="B956" s="136"/>
      <c r="C956" s="136"/>
      <c r="D956" s="136"/>
      <c r="E956" s="2"/>
      <c r="F956" s="2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</row>
    <row r="957" ht="14.25" customHeight="1">
      <c r="A957" s="136"/>
      <c r="B957" s="136"/>
      <c r="C957" s="136"/>
      <c r="D957" s="136"/>
      <c r="E957" s="2"/>
      <c r="F957" s="2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</row>
    <row r="958" ht="14.25" customHeight="1">
      <c r="A958" s="136"/>
      <c r="B958" s="136"/>
      <c r="C958" s="136"/>
      <c r="D958" s="136"/>
      <c r="E958" s="2"/>
      <c r="F958" s="2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</row>
    <row r="959" ht="14.25" customHeight="1">
      <c r="A959" s="136"/>
      <c r="B959" s="136"/>
      <c r="C959" s="136"/>
      <c r="D959" s="136"/>
      <c r="E959" s="2"/>
      <c r="F959" s="2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</row>
    <row r="960" ht="14.25" customHeight="1">
      <c r="A960" s="136"/>
      <c r="B960" s="136"/>
      <c r="C960" s="136"/>
      <c r="D960" s="136"/>
      <c r="E960" s="2"/>
      <c r="F960" s="2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</row>
    <row r="961" ht="14.25" customHeight="1">
      <c r="A961" s="136"/>
      <c r="B961" s="136"/>
      <c r="C961" s="136"/>
      <c r="D961" s="136"/>
      <c r="E961" s="2"/>
      <c r="F961" s="2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</row>
    <row r="962" ht="14.25" customHeight="1">
      <c r="A962" s="136"/>
      <c r="B962" s="136"/>
      <c r="C962" s="136"/>
      <c r="D962" s="136"/>
      <c r="E962" s="2"/>
      <c r="F962" s="2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</row>
    <row r="963" ht="14.25" customHeight="1">
      <c r="A963" s="136"/>
      <c r="B963" s="136"/>
      <c r="C963" s="136"/>
      <c r="D963" s="136"/>
      <c r="E963" s="2"/>
      <c r="F963" s="2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</row>
    <row r="964" ht="14.25" customHeight="1">
      <c r="A964" s="136"/>
      <c r="B964" s="136"/>
      <c r="C964" s="136"/>
      <c r="D964" s="136"/>
      <c r="E964" s="2"/>
      <c r="F964" s="2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</row>
    <row r="965" ht="14.25" customHeight="1">
      <c r="A965" s="136"/>
      <c r="B965" s="136"/>
      <c r="C965" s="136"/>
      <c r="D965" s="136"/>
      <c r="E965" s="2"/>
      <c r="F965" s="2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</row>
    <row r="966" ht="14.25" customHeight="1">
      <c r="A966" s="136"/>
      <c r="B966" s="136"/>
      <c r="C966" s="136"/>
      <c r="D966" s="136"/>
      <c r="E966" s="2"/>
      <c r="F966" s="2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</row>
    <row r="967" ht="14.25" customHeight="1">
      <c r="A967" s="136"/>
      <c r="B967" s="136"/>
      <c r="C967" s="136"/>
      <c r="D967" s="136"/>
      <c r="E967" s="2"/>
      <c r="F967" s="2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</row>
    <row r="968" ht="14.25" customHeight="1">
      <c r="A968" s="136"/>
      <c r="B968" s="136"/>
      <c r="C968" s="136"/>
      <c r="D968" s="136"/>
      <c r="E968" s="2"/>
      <c r="F968" s="2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</row>
    <row r="969" ht="14.25" customHeight="1">
      <c r="A969" s="136"/>
      <c r="B969" s="136"/>
      <c r="C969" s="136"/>
      <c r="D969" s="136"/>
      <c r="E969" s="2"/>
      <c r="F969" s="2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</row>
    <row r="970" ht="14.25" customHeight="1">
      <c r="A970" s="136"/>
      <c r="B970" s="136"/>
      <c r="C970" s="136"/>
      <c r="D970" s="136"/>
      <c r="E970" s="2"/>
      <c r="F970" s="2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</row>
    <row r="971" ht="14.25" customHeight="1">
      <c r="A971" s="136"/>
      <c r="B971" s="136"/>
      <c r="C971" s="136"/>
      <c r="D971" s="136"/>
      <c r="E971" s="2"/>
      <c r="F971" s="2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</row>
    <row r="972" ht="14.25" customHeight="1">
      <c r="A972" s="136"/>
      <c r="B972" s="136"/>
      <c r="C972" s="136"/>
      <c r="D972" s="136"/>
      <c r="E972" s="2"/>
      <c r="F972" s="2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</row>
    <row r="973" ht="14.25" customHeight="1">
      <c r="A973" s="136"/>
      <c r="B973" s="136"/>
      <c r="C973" s="136"/>
      <c r="D973" s="136"/>
      <c r="E973" s="2"/>
      <c r="F973" s="2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</row>
    <row r="974" ht="14.25" customHeight="1">
      <c r="A974" s="136"/>
      <c r="B974" s="136"/>
      <c r="C974" s="136"/>
      <c r="D974" s="136"/>
      <c r="E974" s="2"/>
      <c r="F974" s="2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</row>
    <row r="975" ht="14.25" customHeight="1">
      <c r="A975" s="136"/>
      <c r="B975" s="136"/>
      <c r="C975" s="136"/>
      <c r="D975" s="136"/>
      <c r="E975" s="2"/>
      <c r="F975" s="2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</row>
    <row r="976" ht="14.25" customHeight="1">
      <c r="A976" s="136"/>
      <c r="B976" s="136"/>
      <c r="C976" s="136"/>
      <c r="D976" s="136"/>
      <c r="E976" s="2"/>
      <c r="F976" s="2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</row>
    <row r="977" ht="14.25" customHeight="1">
      <c r="A977" s="136"/>
      <c r="B977" s="136"/>
      <c r="C977" s="136"/>
      <c r="D977" s="136"/>
      <c r="E977" s="2"/>
      <c r="F977" s="2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</row>
    <row r="978" ht="14.25" customHeight="1">
      <c r="A978" s="136"/>
      <c r="B978" s="136"/>
      <c r="C978" s="136"/>
      <c r="D978" s="136"/>
      <c r="E978" s="2"/>
      <c r="F978" s="2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</row>
    <row r="979" ht="14.25" customHeight="1">
      <c r="A979" s="136"/>
      <c r="B979" s="136"/>
      <c r="C979" s="136"/>
      <c r="D979" s="136"/>
      <c r="E979" s="2"/>
      <c r="F979" s="2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</row>
    <row r="980" ht="14.25" customHeight="1">
      <c r="A980" s="136"/>
      <c r="B980" s="136"/>
      <c r="C980" s="136"/>
      <c r="D980" s="136"/>
      <c r="E980" s="2"/>
      <c r="F980" s="2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</row>
    <row r="981" ht="14.25" customHeight="1">
      <c r="A981" s="136"/>
      <c r="B981" s="136"/>
      <c r="C981" s="136"/>
      <c r="D981" s="136"/>
      <c r="E981" s="2"/>
      <c r="F981" s="2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</row>
    <row r="982" ht="14.25" customHeight="1">
      <c r="A982" s="136"/>
      <c r="B982" s="136"/>
      <c r="C982" s="136"/>
      <c r="D982" s="136"/>
      <c r="E982" s="2"/>
      <c r="F982" s="2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</row>
    <row r="983" ht="14.25" customHeight="1">
      <c r="A983" s="136"/>
      <c r="B983" s="136"/>
      <c r="C983" s="136"/>
      <c r="D983" s="136"/>
      <c r="E983" s="2"/>
      <c r="F983" s="2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</row>
    <row r="984" ht="14.25" customHeight="1">
      <c r="A984" s="136"/>
      <c r="B984" s="136"/>
      <c r="C984" s="136"/>
      <c r="D984" s="136"/>
      <c r="E984" s="2"/>
      <c r="F984" s="2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</row>
    <row r="985" ht="14.25" customHeight="1">
      <c r="A985" s="136"/>
      <c r="B985" s="136"/>
      <c r="C985" s="136"/>
      <c r="D985" s="136"/>
      <c r="E985" s="2"/>
      <c r="F985" s="2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</row>
    <row r="986" ht="14.25" customHeight="1">
      <c r="A986" s="136"/>
      <c r="B986" s="136"/>
      <c r="C986" s="136"/>
      <c r="D986" s="136"/>
      <c r="E986" s="2"/>
      <c r="F986" s="2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</row>
    <row r="987" ht="14.25" customHeight="1">
      <c r="A987" s="136"/>
      <c r="B987" s="136"/>
      <c r="C987" s="136"/>
      <c r="D987" s="136"/>
      <c r="E987" s="2"/>
      <c r="F987" s="2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</row>
    <row r="988" ht="14.25" customHeight="1">
      <c r="A988" s="136"/>
      <c r="B988" s="136"/>
      <c r="C988" s="136"/>
      <c r="D988" s="136"/>
      <c r="E988" s="2"/>
      <c r="F988" s="2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</row>
    <row r="989" ht="14.25" customHeight="1">
      <c r="A989" s="136"/>
      <c r="B989" s="136"/>
      <c r="C989" s="136"/>
      <c r="D989" s="136"/>
      <c r="E989" s="2"/>
      <c r="F989" s="2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</row>
    <row r="990" ht="14.25" customHeight="1">
      <c r="A990" s="136"/>
      <c r="B990" s="136"/>
      <c r="C990" s="136"/>
      <c r="D990" s="136"/>
      <c r="E990" s="2"/>
      <c r="F990" s="2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</row>
    <row r="991" ht="14.25" customHeight="1">
      <c r="A991" s="136"/>
      <c r="B991" s="136"/>
      <c r="C991" s="136"/>
      <c r="D991" s="136"/>
      <c r="E991" s="2"/>
      <c r="F991" s="2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</row>
    <row r="992" ht="14.25" customHeight="1">
      <c r="A992" s="136"/>
      <c r="B992" s="136"/>
      <c r="C992" s="136"/>
      <c r="D992" s="136"/>
      <c r="E992" s="2"/>
      <c r="F992" s="2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</row>
    <row r="993" ht="14.25" customHeight="1">
      <c r="A993" s="136"/>
      <c r="B993" s="136"/>
      <c r="C993" s="136"/>
      <c r="D993" s="136"/>
      <c r="E993" s="2"/>
      <c r="F993" s="2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</row>
    <row r="994" ht="14.25" customHeight="1">
      <c r="A994" s="136"/>
      <c r="B994" s="136"/>
      <c r="C994" s="136"/>
      <c r="D994" s="136"/>
      <c r="E994" s="2"/>
      <c r="F994" s="2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</row>
    <row r="995" ht="14.25" customHeight="1">
      <c r="A995" s="136"/>
      <c r="B995" s="136"/>
      <c r="C995" s="136"/>
      <c r="D995" s="136"/>
      <c r="E995" s="2"/>
      <c r="F995" s="2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</row>
    <row r="996" ht="14.25" customHeight="1">
      <c r="A996" s="136"/>
      <c r="B996" s="136"/>
      <c r="C996" s="136"/>
      <c r="D996" s="136"/>
      <c r="E996" s="2"/>
      <c r="F996" s="2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</row>
    <row r="997" ht="14.25" customHeight="1">
      <c r="A997" s="136"/>
      <c r="B997" s="136"/>
      <c r="C997" s="136"/>
      <c r="D997" s="136"/>
      <c r="E997" s="2"/>
      <c r="F997" s="2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</row>
    <row r="998" ht="14.25" customHeight="1">
      <c r="A998" s="136"/>
      <c r="B998" s="136"/>
      <c r="C998" s="136"/>
      <c r="D998" s="136"/>
      <c r="E998" s="2"/>
      <c r="F998" s="2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</row>
    <row r="999" ht="14.25" customHeight="1">
      <c r="A999" s="136"/>
      <c r="B999" s="136"/>
      <c r="C999" s="136"/>
      <c r="D999" s="136"/>
      <c r="E999" s="2"/>
      <c r="F999" s="2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</row>
    <row r="1000" ht="14.25" customHeight="1">
      <c r="A1000" s="136"/>
      <c r="B1000" s="136"/>
      <c r="C1000" s="136"/>
      <c r="D1000" s="136"/>
      <c r="E1000" s="2"/>
      <c r="F1000" s="2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</row>
    <row r="1001" ht="14.25" customHeight="1">
      <c r="A1001" s="136"/>
      <c r="B1001" s="136"/>
      <c r="C1001" s="136"/>
      <c r="D1001" s="136"/>
      <c r="E1001" s="2"/>
      <c r="F1001" s="2"/>
      <c r="G1001" s="136"/>
      <c r="H1001" s="136"/>
      <c r="I1001" s="136"/>
      <c r="J1001" s="136"/>
      <c r="K1001" s="136"/>
      <c r="L1001" s="136"/>
      <c r="M1001" s="136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  <c r="Y1001" s="136"/>
      <c r="Z1001" s="136"/>
    </row>
    <row r="1002" ht="14.25" customHeight="1">
      <c r="A1002" s="136"/>
      <c r="B1002" s="136"/>
      <c r="C1002" s="136"/>
      <c r="D1002" s="136"/>
      <c r="E1002" s="2"/>
      <c r="F1002" s="2"/>
      <c r="G1002" s="136"/>
      <c r="H1002" s="136"/>
      <c r="I1002" s="136"/>
      <c r="J1002" s="136"/>
      <c r="K1002" s="136"/>
      <c r="L1002" s="136"/>
      <c r="M1002" s="136"/>
      <c r="N1002" s="136"/>
      <c r="O1002" s="136"/>
      <c r="P1002" s="136"/>
      <c r="Q1002" s="136"/>
      <c r="R1002" s="136"/>
      <c r="S1002" s="136"/>
      <c r="T1002" s="136"/>
      <c r="U1002" s="136"/>
      <c r="V1002" s="136"/>
      <c r="W1002" s="136"/>
      <c r="X1002" s="136"/>
      <c r="Y1002" s="136"/>
      <c r="Z1002" s="136"/>
    </row>
    <row r="1003" ht="14.25" customHeight="1">
      <c r="A1003" s="136"/>
      <c r="B1003" s="136"/>
      <c r="C1003" s="136"/>
      <c r="D1003" s="136"/>
      <c r="E1003" s="2"/>
      <c r="F1003" s="2"/>
      <c r="G1003" s="136"/>
      <c r="H1003" s="136"/>
      <c r="I1003" s="136"/>
      <c r="J1003" s="136"/>
      <c r="K1003" s="136"/>
      <c r="L1003" s="136"/>
      <c r="M1003" s="136"/>
      <c r="N1003" s="136"/>
      <c r="O1003" s="136"/>
      <c r="P1003" s="136"/>
      <c r="Q1003" s="136"/>
      <c r="R1003" s="136"/>
      <c r="S1003" s="136"/>
      <c r="T1003" s="136"/>
      <c r="U1003" s="136"/>
      <c r="V1003" s="136"/>
      <c r="W1003" s="136"/>
      <c r="X1003" s="136"/>
      <c r="Y1003" s="136"/>
      <c r="Z1003" s="136"/>
    </row>
    <row r="1004" ht="14.25" customHeight="1">
      <c r="A1004" s="136"/>
      <c r="B1004" s="136"/>
      <c r="C1004" s="136"/>
      <c r="D1004" s="136"/>
      <c r="E1004" s="2"/>
      <c r="F1004" s="2"/>
      <c r="G1004" s="136"/>
      <c r="H1004" s="136"/>
      <c r="I1004" s="136"/>
      <c r="J1004" s="136"/>
      <c r="K1004" s="136"/>
      <c r="L1004" s="136"/>
      <c r="M1004" s="136"/>
      <c r="N1004" s="136"/>
      <c r="O1004" s="136"/>
      <c r="P1004" s="136"/>
      <c r="Q1004" s="136"/>
      <c r="R1004" s="136"/>
      <c r="S1004" s="136"/>
      <c r="T1004" s="136"/>
      <c r="U1004" s="136"/>
      <c r="V1004" s="136"/>
      <c r="W1004" s="136"/>
      <c r="X1004" s="136"/>
      <c r="Y1004" s="136"/>
      <c r="Z1004" s="136"/>
    </row>
    <row r="1005" ht="14.25" customHeight="1">
      <c r="A1005" s="136"/>
      <c r="B1005" s="136"/>
      <c r="C1005" s="136"/>
      <c r="D1005" s="136"/>
      <c r="E1005" s="2"/>
      <c r="F1005" s="2"/>
      <c r="G1005" s="136"/>
      <c r="H1005" s="136"/>
      <c r="I1005" s="136"/>
      <c r="J1005" s="136"/>
      <c r="K1005" s="136"/>
      <c r="L1005" s="136"/>
      <c r="M1005" s="136"/>
      <c r="N1005" s="136"/>
      <c r="O1005" s="136"/>
      <c r="P1005" s="136"/>
      <c r="Q1005" s="136"/>
      <c r="R1005" s="136"/>
      <c r="S1005" s="136"/>
      <c r="T1005" s="136"/>
      <c r="U1005" s="136"/>
      <c r="V1005" s="136"/>
      <c r="W1005" s="136"/>
      <c r="X1005" s="136"/>
      <c r="Y1005" s="136"/>
      <c r="Z1005" s="136"/>
    </row>
    <row r="1006" ht="14.25" customHeight="1">
      <c r="A1006" s="136"/>
      <c r="B1006" s="136"/>
      <c r="C1006" s="136"/>
      <c r="D1006" s="136"/>
      <c r="E1006" s="2"/>
      <c r="F1006" s="2"/>
      <c r="G1006" s="136"/>
      <c r="H1006" s="136"/>
      <c r="I1006" s="136"/>
      <c r="J1006" s="136"/>
      <c r="K1006" s="136"/>
      <c r="L1006" s="136"/>
      <c r="M1006" s="136"/>
      <c r="N1006" s="136"/>
      <c r="O1006" s="136"/>
      <c r="P1006" s="136"/>
      <c r="Q1006" s="136"/>
      <c r="R1006" s="136"/>
      <c r="S1006" s="136"/>
      <c r="T1006" s="136"/>
      <c r="U1006" s="136"/>
      <c r="V1006" s="136"/>
      <c r="W1006" s="136"/>
      <c r="X1006" s="136"/>
      <c r="Y1006" s="136"/>
      <c r="Z1006" s="136"/>
    </row>
    <row r="1007" ht="14.25" customHeight="1">
      <c r="A1007" s="136"/>
      <c r="B1007" s="136"/>
      <c r="C1007" s="136"/>
      <c r="D1007" s="136"/>
      <c r="E1007" s="2"/>
      <c r="F1007" s="2"/>
      <c r="G1007" s="136"/>
      <c r="H1007" s="136"/>
      <c r="I1007" s="136"/>
      <c r="J1007" s="136"/>
      <c r="K1007" s="136"/>
      <c r="L1007" s="136"/>
      <c r="M1007" s="136"/>
      <c r="N1007" s="136"/>
      <c r="O1007" s="136"/>
      <c r="P1007" s="136"/>
      <c r="Q1007" s="136"/>
      <c r="R1007" s="136"/>
      <c r="S1007" s="136"/>
      <c r="T1007" s="136"/>
      <c r="U1007" s="136"/>
      <c r="V1007" s="136"/>
      <c r="W1007" s="136"/>
      <c r="X1007" s="136"/>
      <c r="Y1007" s="136"/>
      <c r="Z1007" s="136"/>
    </row>
    <row r="1008" ht="14.25" customHeight="1">
      <c r="A1008" s="136"/>
      <c r="B1008" s="136"/>
      <c r="C1008" s="136"/>
      <c r="D1008" s="136"/>
      <c r="E1008" s="2"/>
      <c r="F1008" s="2"/>
      <c r="G1008" s="136"/>
      <c r="H1008" s="136"/>
      <c r="I1008" s="136"/>
      <c r="J1008" s="136"/>
      <c r="K1008" s="136"/>
      <c r="L1008" s="136"/>
      <c r="M1008" s="136"/>
      <c r="N1008" s="136"/>
      <c r="O1008" s="136"/>
      <c r="P1008" s="136"/>
      <c r="Q1008" s="136"/>
      <c r="R1008" s="136"/>
      <c r="S1008" s="136"/>
      <c r="T1008" s="136"/>
      <c r="U1008" s="136"/>
      <c r="V1008" s="136"/>
      <c r="W1008" s="136"/>
      <c r="X1008" s="136"/>
      <c r="Y1008" s="136"/>
      <c r="Z1008" s="136"/>
    </row>
    <row r="1009" ht="14.25" customHeight="1">
      <c r="A1009" s="136"/>
      <c r="B1009" s="136"/>
      <c r="C1009" s="136"/>
      <c r="D1009" s="136"/>
      <c r="E1009" s="2"/>
      <c r="F1009" s="2"/>
      <c r="G1009" s="136"/>
      <c r="H1009" s="136"/>
      <c r="I1009" s="136"/>
      <c r="J1009" s="136"/>
      <c r="K1009" s="136"/>
      <c r="L1009" s="136"/>
      <c r="M1009" s="136"/>
      <c r="N1009" s="136"/>
      <c r="O1009" s="136"/>
      <c r="P1009" s="136"/>
      <c r="Q1009" s="136"/>
      <c r="R1009" s="136"/>
      <c r="S1009" s="136"/>
      <c r="T1009" s="136"/>
      <c r="U1009" s="136"/>
      <c r="V1009" s="136"/>
      <c r="W1009" s="136"/>
      <c r="X1009" s="136"/>
      <c r="Y1009" s="136"/>
      <c r="Z1009" s="136"/>
    </row>
    <row r="1010" ht="14.25" customHeight="1">
      <c r="A1010" s="136"/>
      <c r="B1010" s="136"/>
      <c r="C1010" s="136"/>
      <c r="D1010" s="136"/>
      <c r="E1010" s="2"/>
      <c r="F1010" s="2"/>
      <c r="G1010" s="136"/>
      <c r="H1010" s="136"/>
      <c r="I1010" s="136"/>
      <c r="J1010" s="136"/>
      <c r="K1010" s="136"/>
      <c r="L1010" s="136"/>
      <c r="M1010" s="136"/>
      <c r="N1010" s="136"/>
      <c r="O1010" s="136"/>
      <c r="P1010" s="136"/>
      <c r="Q1010" s="136"/>
      <c r="R1010" s="136"/>
      <c r="S1010" s="136"/>
      <c r="T1010" s="136"/>
      <c r="U1010" s="136"/>
      <c r="V1010" s="136"/>
      <c r="W1010" s="136"/>
      <c r="X1010" s="136"/>
      <c r="Y1010" s="136"/>
      <c r="Z1010" s="136"/>
    </row>
    <row r="1011" ht="14.25" customHeight="1">
      <c r="A1011" s="136"/>
      <c r="B1011" s="136"/>
      <c r="C1011" s="136"/>
      <c r="D1011" s="136"/>
      <c r="E1011" s="2"/>
      <c r="F1011" s="2"/>
      <c r="G1011" s="136"/>
      <c r="H1011" s="136"/>
      <c r="I1011" s="136"/>
      <c r="J1011" s="136"/>
      <c r="K1011" s="136"/>
      <c r="L1011" s="136"/>
      <c r="M1011" s="136"/>
      <c r="N1011" s="136"/>
      <c r="O1011" s="136"/>
      <c r="P1011" s="136"/>
      <c r="Q1011" s="136"/>
      <c r="R1011" s="136"/>
      <c r="S1011" s="136"/>
      <c r="T1011" s="136"/>
      <c r="U1011" s="136"/>
      <c r="V1011" s="136"/>
      <c r="W1011" s="136"/>
      <c r="X1011" s="136"/>
      <c r="Y1011" s="136"/>
      <c r="Z1011" s="136"/>
    </row>
    <row r="1012" ht="14.25" customHeight="1">
      <c r="A1012" s="136"/>
      <c r="B1012" s="136"/>
      <c r="C1012" s="136"/>
      <c r="D1012" s="136"/>
      <c r="E1012" s="2"/>
      <c r="F1012" s="2"/>
      <c r="G1012" s="136"/>
      <c r="H1012" s="136"/>
      <c r="I1012" s="136"/>
      <c r="J1012" s="136"/>
      <c r="K1012" s="136"/>
      <c r="L1012" s="136"/>
      <c r="M1012" s="136"/>
      <c r="N1012" s="136"/>
      <c r="O1012" s="136"/>
      <c r="P1012" s="136"/>
      <c r="Q1012" s="136"/>
      <c r="R1012" s="136"/>
      <c r="S1012" s="136"/>
      <c r="T1012" s="136"/>
      <c r="U1012" s="136"/>
      <c r="V1012" s="136"/>
      <c r="W1012" s="136"/>
      <c r="X1012" s="136"/>
      <c r="Y1012" s="136"/>
      <c r="Z1012" s="136"/>
    </row>
    <row r="1013" ht="14.25" customHeight="1">
      <c r="A1013" s="136"/>
      <c r="B1013" s="136"/>
      <c r="C1013" s="136"/>
      <c r="D1013" s="136"/>
      <c r="E1013" s="2"/>
      <c r="F1013" s="2"/>
      <c r="G1013" s="136"/>
      <c r="H1013" s="136"/>
      <c r="I1013" s="136"/>
      <c r="J1013" s="136"/>
      <c r="K1013" s="136"/>
      <c r="L1013" s="136"/>
      <c r="M1013" s="136"/>
      <c r="N1013" s="136"/>
      <c r="O1013" s="136"/>
      <c r="P1013" s="136"/>
      <c r="Q1013" s="136"/>
      <c r="R1013" s="136"/>
      <c r="S1013" s="136"/>
      <c r="T1013" s="136"/>
      <c r="U1013" s="136"/>
      <c r="V1013" s="136"/>
      <c r="W1013" s="136"/>
      <c r="X1013" s="136"/>
      <c r="Y1013" s="136"/>
      <c r="Z1013" s="136"/>
    </row>
    <row r="1014" ht="14.25" customHeight="1">
      <c r="A1014" s="136"/>
      <c r="B1014" s="136"/>
      <c r="C1014" s="136"/>
      <c r="D1014" s="136"/>
      <c r="E1014" s="2"/>
      <c r="F1014" s="2"/>
      <c r="G1014" s="136"/>
      <c r="H1014" s="136"/>
      <c r="I1014" s="136"/>
      <c r="J1014" s="136"/>
      <c r="K1014" s="136"/>
      <c r="L1014" s="136"/>
      <c r="M1014" s="136"/>
      <c r="N1014" s="136"/>
      <c r="O1014" s="136"/>
      <c r="P1014" s="136"/>
      <c r="Q1014" s="136"/>
      <c r="R1014" s="136"/>
      <c r="S1014" s="136"/>
      <c r="T1014" s="136"/>
      <c r="U1014" s="136"/>
      <c r="V1014" s="136"/>
      <c r="W1014" s="136"/>
      <c r="X1014" s="136"/>
      <c r="Y1014" s="136"/>
      <c r="Z1014" s="136"/>
    </row>
    <row r="1015" ht="14.25" customHeight="1">
      <c r="A1015" s="136"/>
      <c r="B1015" s="136"/>
      <c r="C1015" s="136"/>
      <c r="D1015" s="136"/>
      <c r="E1015" s="2"/>
      <c r="F1015" s="2"/>
      <c r="G1015" s="136"/>
      <c r="H1015" s="136"/>
      <c r="I1015" s="136"/>
      <c r="J1015" s="136"/>
      <c r="K1015" s="136"/>
      <c r="L1015" s="136"/>
      <c r="M1015" s="136"/>
      <c r="N1015" s="136"/>
      <c r="O1015" s="136"/>
      <c r="P1015" s="136"/>
      <c r="Q1015" s="136"/>
      <c r="R1015" s="136"/>
      <c r="S1015" s="136"/>
      <c r="T1015" s="136"/>
      <c r="U1015" s="136"/>
      <c r="V1015" s="136"/>
      <c r="W1015" s="136"/>
      <c r="X1015" s="136"/>
      <c r="Y1015" s="136"/>
      <c r="Z1015" s="136"/>
    </row>
    <row r="1016" ht="14.25" customHeight="1">
      <c r="A1016" s="136"/>
      <c r="B1016" s="136"/>
      <c r="C1016" s="136"/>
      <c r="D1016" s="136"/>
      <c r="E1016" s="2"/>
      <c r="F1016" s="2"/>
      <c r="G1016" s="136"/>
      <c r="H1016" s="136"/>
      <c r="I1016" s="136"/>
      <c r="J1016" s="136"/>
      <c r="K1016" s="136"/>
      <c r="L1016" s="136"/>
      <c r="M1016" s="136"/>
      <c r="N1016" s="136"/>
      <c r="O1016" s="136"/>
      <c r="P1016" s="136"/>
      <c r="Q1016" s="136"/>
      <c r="R1016" s="136"/>
      <c r="S1016" s="136"/>
      <c r="T1016" s="136"/>
      <c r="U1016" s="136"/>
      <c r="V1016" s="136"/>
      <c r="W1016" s="136"/>
      <c r="X1016" s="136"/>
      <c r="Y1016" s="136"/>
      <c r="Z1016" s="136"/>
    </row>
    <row r="1017" ht="14.25" customHeight="1">
      <c r="A1017" s="136"/>
      <c r="B1017" s="136"/>
      <c r="C1017" s="136"/>
      <c r="D1017" s="136"/>
      <c r="E1017" s="2"/>
      <c r="F1017" s="2"/>
      <c r="G1017" s="136"/>
      <c r="H1017" s="136"/>
      <c r="I1017" s="136"/>
      <c r="J1017" s="136"/>
      <c r="K1017" s="136"/>
      <c r="L1017" s="136"/>
      <c r="M1017" s="136"/>
      <c r="N1017" s="136"/>
      <c r="O1017" s="136"/>
      <c r="P1017" s="136"/>
      <c r="Q1017" s="136"/>
      <c r="R1017" s="136"/>
      <c r="S1017" s="136"/>
      <c r="T1017" s="136"/>
      <c r="U1017" s="136"/>
      <c r="V1017" s="136"/>
      <c r="W1017" s="136"/>
      <c r="X1017" s="136"/>
      <c r="Y1017" s="136"/>
      <c r="Z1017" s="136"/>
    </row>
    <row r="1018" ht="14.25" customHeight="1">
      <c r="A1018" s="136"/>
      <c r="B1018" s="136"/>
      <c r="C1018" s="136"/>
      <c r="D1018" s="136"/>
      <c r="E1018" s="2"/>
      <c r="F1018" s="2"/>
      <c r="G1018" s="136"/>
      <c r="H1018" s="136"/>
      <c r="I1018" s="136"/>
      <c r="J1018" s="136"/>
      <c r="K1018" s="136"/>
      <c r="L1018" s="136"/>
      <c r="M1018" s="136"/>
      <c r="N1018" s="136"/>
      <c r="O1018" s="136"/>
      <c r="P1018" s="136"/>
      <c r="Q1018" s="136"/>
      <c r="R1018" s="136"/>
      <c r="S1018" s="136"/>
      <c r="T1018" s="136"/>
      <c r="U1018" s="136"/>
      <c r="V1018" s="136"/>
      <c r="W1018" s="136"/>
      <c r="X1018" s="136"/>
      <c r="Y1018" s="136"/>
      <c r="Z1018" s="136"/>
    </row>
    <row r="1019" ht="14.25" customHeight="1">
      <c r="A1019" s="136"/>
      <c r="B1019" s="136"/>
      <c r="C1019" s="136"/>
      <c r="D1019" s="136"/>
      <c r="E1019" s="2"/>
      <c r="F1019" s="2"/>
      <c r="G1019" s="136"/>
      <c r="H1019" s="136"/>
      <c r="I1019" s="136"/>
      <c r="J1019" s="136"/>
      <c r="K1019" s="136"/>
      <c r="L1019" s="136"/>
      <c r="M1019" s="136"/>
      <c r="N1019" s="136"/>
      <c r="O1019" s="136"/>
      <c r="P1019" s="136"/>
      <c r="Q1019" s="136"/>
      <c r="R1019" s="136"/>
      <c r="S1019" s="136"/>
      <c r="T1019" s="136"/>
      <c r="U1019" s="136"/>
      <c r="V1019" s="136"/>
      <c r="W1019" s="136"/>
      <c r="X1019" s="136"/>
      <c r="Y1019" s="136"/>
      <c r="Z1019" s="136"/>
    </row>
    <row r="1020" ht="14.25" customHeight="1">
      <c r="A1020" s="136"/>
      <c r="B1020" s="136"/>
      <c r="C1020" s="136"/>
      <c r="D1020" s="136"/>
      <c r="E1020" s="2"/>
      <c r="F1020" s="2"/>
      <c r="G1020" s="136"/>
      <c r="H1020" s="136"/>
      <c r="I1020" s="136"/>
      <c r="J1020" s="136"/>
      <c r="K1020" s="136"/>
      <c r="L1020" s="136"/>
      <c r="M1020" s="136"/>
      <c r="N1020" s="136"/>
      <c r="O1020" s="136"/>
      <c r="P1020" s="136"/>
      <c r="Q1020" s="136"/>
      <c r="R1020" s="136"/>
      <c r="S1020" s="136"/>
      <c r="T1020" s="136"/>
      <c r="U1020" s="136"/>
      <c r="V1020" s="136"/>
      <c r="W1020" s="136"/>
      <c r="X1020" s="136"/>
      <c r="Y1020" s="136"/>
      <c r="Z1020" s="136"/>
    </row>
    <row r="1021" ht="14.25" customHeight="1">
      <c r="A1021" s="136"/>
      <c r="B1021" s="136"/>
      <c r="C1021" s="136"/>
      <c r="D1021" s="136"/>
      <c r="E1021" s="2"/>
      <c r="F1021" s="2"/>
      <c r="G1021" s="136"/>
      <c r="H1021" s="136"/>
      <c r="I1021" s="136"/>
      <c r="J1021" s="136"/>
      <c r="K1021" s="136"/>
      <c r="L1021" s="136"/>
      <c r="M1021" s="136"/>
      <c r="N1021" s="136"/>
      <c r="O1021" s="136"/>
      <c r="P1021" s="136"/>
      <c r="Q1021" s="136"/>
      <c r="R1021" s="136"/>
      <c r="S1021" s="136"/>
      <c r="T1021" s="136"/>
      <c r="U1021" s="136"/>
      <c r="V1021" s="136"/>
      <c r="W1021" s="136"/>
      <c r="X1021" s="136"/>
      <c r="Y1021" s="136"/>
      <c r="Z1021" s="136"/>
    </row>
    <row r="1022" ht="14.25" customHeight="1">
      <c r="A1022" s="136"/>
      <c r="B1022" s="136"/>
      <c r="C1022" s="136"/>
      <c r="D1022" s="136"/>
      <c r="E1022" s="2"/>
      <c r="F1022" s="2"/>
      <c r="G1022" s="136"/>
      <c r="H1022" s="136"/>
      <c r="I1022" s="136"/>
      <c r="J1022" s="136"/>
      <c r="K1022" s="136"/>
      <c r="L1022" s="136"/>
      <c r="M1022" s="136"/>
      <c r="N1022" s="136"/>
      <c r="O1022" s="136"/>
      <c r="P1022" s="136"/>
      <c r="Q1022" s="136"/>
      <c r="R1022" s="136"/>
      <c r="S1022" s="136"/>
      <c r="T1022" s="136"/>
      <c r="U1022" s="136"/>
      <c r="V1022" s="136"/>
      <c r="W1022" s="136"/>
      <c r="X1022" s="136"/>
      <c r="Y1022" s="136"/>
      <c r="Z1022" s="136"/>
    </row>
    <row r="1023" ht="14.25" customHeight="1">
      <c r="A1023" s="136"/>
      <c r="B1023" s="136"/>
      <c r="C1023" s="136"/>
      <c r="D1023" s="136"/>
      <c r="E1023" s="2"/>
      <c r="F1023" s="2"/>
      <c r="G1023" s="136"/>
      <c r="H1023" s="136"/>
      <c r="I1023" s="136"/>
      <c r="J1023" s="136"/>
      <c r="K1023" s="136"/>
      <c r="L1023" s="136"/>
      <c r="M1023" s="136"/>
      <c r="N1023" s="136"/>
      <c r="O1023" s="136"/>
      <c r="P1023" s="136"/>
      <c r="Q1023" s="136"/>
      <c r="R1023" s="136"/>
      <c r="S1023" s="136"/>
      <c r="T1023" s="136"/>
      <c r="U1023" s="136"/>
      <c r="V1023" s="136"/>
      <c r="W1023" s="136"/>
      <c r="X1023" s="136"/>
      <c r="Y1023" s="136"/>
      <c r="Z1023" s="136"/>
    </row>
    <row r="1024" ht="14.25" customHeight="1">
      <c r="A1024" s="136"/>
      <c r="B1024" s="136"/>
      <c r="C1024" s="136"/>
      <c r="D1024" s="136"/>
      <c r="E1024" s="2"/>
      <c r="F1024" s="2"/>
      <c r="G1024" s="136"/>
      <c r="H1024" s="136"/>
      <c r="I1024" s="136"/>
      <c r="J1024" s="136"/>
      <c r="K1024" s="136"/>
      <c r="L1024" s="136"/>
      <c r="M1024" s="136"/>
      <c r="N1024" s="136"/>
      <c r="O1024" s="136"/>
      <c r="P1024" s="136"/>
      <c r="Q1024" s="136"/>
      <c r="R1024" s="136"/>
      <c r="S1024" s="136"/>
      <c r="T1024" s="136"/>
      <c r="U1024" s="136"/>
      <c r="V1024" s="136"/>
      <c r="W1024" s="136"/>
      <c r="X1024" s="136"/>
      <c r="Y1024" s="136"/>
      <c r="Z1024" s="136"/>
    </row>
    <row r="1025" ht="14.25" customHeight="1">
      <c r="A1025" s="136"/>
      <c r="B1025" s="136"/>
      <c r="C1025" s="136"/>
      <c r="D1025" s="136"/>
      <c r="E1025" s="2"/>
      <c r="F1025" s="2"/>
      <c r="G1025" s="136"/>
      <c r="H1025" s="136"/>
      <c r="I1025" s="136"/>
      <c r="J1025" s="136"/>
      <c r="K1025" s="136"/>
      <c r="L1025" s="136"/>
      <c r="M1025" s="136"/>
      <c r="N1025" s="136"/>
      <c r="O1025" s="136"/>
      <c r="P1025" s="136"/>
      <c r="Q1025" s="136"/>
      <c r="R1025" s="136"/>
      <c r="S1025" s="136"/>
      <c r="T1025" s="136"/>
      <c r="U1025" s="136"/>
      <c r="V1025" s="136"/>
      <c r="W1025" s="136"/>
      <c r="X1025" s="136"/>
      <c r="Y1025" s="136"/>
      <c r="Z1025" s="136"/>
    </row>
    <row r="1026" ht="14.25" customHeight="1">
      <c r="A1026" s="136"/>
      <c r="B1026" s="136"/>
      <c r="C1026" s="136"/>
      <c r="D1026" s="136"/>
      <c r="E1026" s="2"/>
      <c r="F1026" s="2"/>
      <c r="G1026" s="136"/>
      <c r="H1026" s="136"/>
      <c r="I1026" s="136"/>
      <c r="J1026" s="136"/>
      <c r="K1026" s="136"/>
      <c r="L1026" s="136"/>
      <c r="M1026" s="136"/>
      <c r="N1026" s="136"/>
      <c r="O1026" s="136"/>
      <c r="P1026" s="136"/>
      <c r="Q1026" s="136"/>
      <c r="R1026" s="136"/>
      <c r="S1026" s="136"/>
      <c r="T1026" s="136"/>
      <c r="U1026" s="136"/>
      <c r="V1026" s="136"/>
      <c r="W1026" s="136"/>
      <c r="X1026" s="136"/>
      <c r="Y1026" s="136"/>
      <c r="Z1026" s="136"/>
    </row>
    <row r="1027" ht="14.25" customHeight="1">
      <c r="A1027" s="136"/>
      <c r="B1027" s="136"/>
      <c r="C1027" s="136"/>
      <c r="D1027" s="136"/>
      <c r="E1027" s="2"/>
      <c r="F1027" s="2"/>
      <c r="G1027" s="136"/>
      <c r="H1027" s="136"/>
      <c r="I1027" s="136"/>
      <c r="J1027" s="136"/>
      <c r="K1027" s="136"/>
      <c r="L1027" s="136"/>
      <c r="M1027" s="136"/>
      <c r="N1027" s="136"/>
      <c r="O1027" s="136"/>
      <c r="P1027" s="136"/>
      <c r="Q1027" s="136"/>
      <c r="R1027" s="136"/>
      <c r="S1027" s="136"/>
      <c r="T1027" s="136"/>
      <c r="U1027" s="136"/>
      <c r="V1027" s="136"/>
      <c r="W1027" s="136"/>
      <c r="X1027" s="136"/>
      <c r="Y1027" s="136"/>
      <c r="Z1027" s="136"/>
    </row>
    <row r="1028" ht="14.25" customHeight="1">
      <c r="A1028" s="136"/>
      <c r="B1028" s="136"/>
      <c r="C1028" s="136"/>
      <c r="D1028" s="136"/>
      <c r="E1028" s="2"/>
      <c r="F1028" s="2"/>
      <c r="G1028" s="136"/>
      <c r="H1028" s="136"/>
      <c r="I1028" s="136"/>
      <c r="J1028" s="136"/>
      <c r="K1028" s="136"/>
      <c r="L1028" s="136"/>
      <c r="M1028" s="136"/>
      <c r="N1028" s="136"/>
      <c r="O1028" s="136"/>
      <c r="P1028" s="136"/>
      <c r="Q1028" s="136"/>
      <c r="R1028" s="136"/>
      <c r="S1028" s="136"/>
      <c r="T1028" s="136"/>
      <c r="U1028" s="136"/>
      <c r="V1028" s="136"/>
      <c r="W1028" s="136"/>
      <c r="X1028" s="136"/>
      <c r="Y1028" s="136"/>
      <c r="Z1028" s="136"/>
    </row>
    <row r="1029" ht="14.25" customHeight="1">
      <c r="A1029" s="136"/>
      <c r="B1029" s="136"/>
      <c r="C1029" s="136"/>
      <c r="D1029" s="136"/>
      <c r="E1029" s="2"/>
      <c r="F1029" s="2"/>
      <c r="G1029" s="136"/>
      <c r="H1029" s="136"/>
      <c r="I1029" s="136"/>
      <c r="J1029" s="136"/>
      <c r="K1029" s="136"/>
      <c r="L1029" s="136"/>
      <c r="M1029" s="136"/>
      <c r="N1029" s="136"/>
      <c r="O1029" s="136"/>
      <c r="P1029" s="136"/>
      <c r="Q1029" s="136"/>
      <c r="R1029" s="136"/>
      <c r="S1029" s="136"/>
      <c r="T1029" s="136"/>
      <c r="U1029" s="136"/>
      <c r="V1029" s="136"/>
      <c r="W1029" s="136"/>
      <c r="X1029" s="136"/>
      <c r="Y1029" s="136"/>
      <c r="Z1029" s="136"/>
    </row>
    <row r="1030" ht="14.25" customHeight="1">
      <c r="A1030" s="136"/>
      <c r="B1030" s="136"/>
      <c r="C1030" s="136"/>
      <c r="D1030" s="136"/>
      <c r="E1030" s="2"/>
      <c r="F1030" s="2"/>
      <c r="G1030" s="136"/>
      <c r="H1030" s="136"/>
      <c r="I1030" s="136"/>
      <c r="J1030" s="136"/>
      <c r="K1030" s="136"/>
      <c r="L1030" s="136"/>
      <c r="M1030" s="136"/>
      <c r="N1030" s="136"/>
      <c r="O1030" s="136"/>
      <c r="P1030" s="136"/>
      <c r="Q1030" s="136"/>
      <c r="R1030" s="136"/>
      <c r="S1030" s="136"/>
      <c r="T1030" s="136"/>
      <c r="U1030" s="136"/>
      <c r="V1030" s="136"/>
      <c r="W1030" s="136"/>
      <c r="X1030" s="136"/>
      <c r="Y1030" s="136"/>
      <c r="Z1030" s="136"/>
    </row>
    <row r="1031" ht="14.25" customHeight="1">
      <c r="A1031" s="136"/>
      <c r="B1031" s="136"/>
      <c r="C1031" s="136"/>
      <c r="D1031" s="136"/>
      <c r="E1031" s="2"/>
      <c r="F1031" s="2"/>
      <c r="G1031" s="136"/>
      <c r="H1031" s="136"/>
      <c r="I1031" s="136"/>
      <c r="J1031" s="136"/>
      <c r="K1031" s="136"/>
      <c r="L1031" s="136"/>
      <c r="M1031" s="136"/>
      <c r="N1031" s="136"/>
      <c r="O1031" s="136"/>
      <c r="P1031" s="136"/>
      <c r="Q1031" s="136"/>
      <c r="R1031" s="136"/>
      <c r="S1031" s="136"/>
      <c r="T1031" s="136"/>
      <c r="U1031" s="136"/>
      <c r="V1031" s="136"/>
      <c r="W1031" s="136"/>
      <c r="X1031" s="136"/>
      <c r="Y1031" s="136"/>
      <c r="Z1031" s="136"/>
    </row>
    <row r="1032" ht="14.25" customHeight="1">
      <c r="A1032" s="136"/>
      <c r="B1032" s="136"/>
      <c r="C1032" s="136"/>
      <c r="D1032" s="136"/>
      <c r="E1032" s="2"/>
      <c r="F1032" s="2"/>
      <c r="G1032" s="136"/>
      <c r="H1032" s="136"/>
      <c r="I1032" s="136"/>
      <c r="J1032" s="136"/>
      <c r="K1032" s="136"/>
      <c r="L1032" s="136"/>
      <c r="M1032" s="136"/>
      <c r="N1032" s="136"/>
      <c r="O1032" s="136"/>
      <c r="P1032" s="136"/>
      <c r="Q1032" s="136"/>
      <c r="R1032" s="136"/>
      <c r="S1032" s="136"/>
      <c r="T1032" s="136"/>
      <c r="U1032" s="136"/>
      <c r="V1032" s="136"/>
      <c r="W1032" s="136"/>
      <c r="X1032" s="136"/>
      <c r="Y1032" s="136"/>
      <c r="Z1032" s="136"/>
    </row>
    <row r="1033" ht="14.25" customHeight="1">
      <c r="A1033" s="136"/>
      <c r="B1033" s="136"/>
      <c r="C1033" s="136"/>
      <c r="D1033" s="136"/>
      <c r="E1033" s="2"/>
      <c r="F1033" s="2"/>
      <c r="G1033" s="136"/>
      <c r="H1033" s="136"/>
      <c r="I1033" s="136"/>
      <c r="J1033" s="136"/>
      <c r="K1033" s="136"/>
      <c r="L1033" s="136"/>
      <c r="M1033" s="136"/>
      <c r="N1033" s="136"/>
      <c r="O1033" s="136"/>
      <c r="P1033" s="136"/>
      <c r="Q1033" s="136"/>
      <c r="R1033" s="136"/>
      <c r="S1033" s="136"/>
      <c r="T1033" s="136"/>
      <c r="U1033" s="136"/>
      <c r="V1033" s="136"/>
      <c r="W1033" s="136"/>
      <c r="X1033" s="136"/>
      <c r="Y1033" s="136"/>
      <c r="Z1033" s="136"/>
    </row>
    <row r="1034" ht="14.25" customHeight="1">
      <c r="A1034" s="136"/>
      <c r="B1034" s="136"/>
      <c r="C1034" s="136"/>
      <c r="D1034" s="136"/>
      <c r="E1034" s="2"/>
      <c r="F1034" s="2"/>
      <c r="G1034" s="136"/>
      <c r="H1034" s="136"/>
      <c r="I1034" s="136"/>
      <c r="J1034" s="136"/>
      <c r="K1034" s="136"/>
      <c r="L1034" s="136"/>
      <c r="M1034" s="136"/>
      <c r="N1034" s="136"/>
      <c r="O1034" s="136"/>
      <c r="P1034" s="136"/>
      <c r="Q1034" s="136"/>
      <c r="R1034" s="136"/>
      <c r="S1034" s="136"/>
      <c r="T1034" s="136"/>
      <c r="U1034" s="136"/>
      <c r="V1034" s="136"/>
      <c r="W1034" s="136"/>
      <c r="X1034" s="136"/>
      <c r="Y1034" s="136"/>
      <c r="Z1034" s="136"/>
    </row>
    <row r="1035" ht="14.25" customHeight="1">
      <c r="A1035" s="136"/>
      <c r="B1035" s="136"/>
      <c r="C1035" s="136"/>
      <c r="D1035" s="136"/>
      <c r="E1035" s="2"/>
      <c r="F1035" s="2"/>
      <c r="G1035" s="136"/>
      <c r="H1035" s="136"/>
      <c r="I1035" s="136"/>
      <c r="J1035" s="136"/>
      <c r="K1035" s="136"/>
      <c r="L1035" s="136"/>
      <c r="M1035" s="136"/>
      <c r="N1035" s="136"/>
      <c r="O1035" s="136"/>
      <c r="P1035" s="136"/>
      <c r="Q1035" s="136"/>
      <c r="R1035" s="136"/>
      <c r="S1035" s="136"/>
      <c r="T1035" s="136"/>
      <c r="U1035" s="136"/>
      <c r="V1035" s="136"/>
      <c r="W1035" s="136"/>
      <c r="X1035" s="136"/>
      <c r="Y1035" s="136"/>
      <c r="Z1035" s="136"/>
    </row>
    <row r="1036" ht="14.25" customHeight="1">
      <c r="A1036" s="136"/>
      <c r="B1036" s="136"/>
      <c r="C1036" s="136"/>
      <c r="D1036" s="136"/>
      <c r="E1036" s="2"/>
      <c r="F1036" s="2"/>
      <c r="G1036" s="136"/>
      <c r="H1036" s="136"/>
      <c r="I1036" s="136"/>
      <c r="J1036" s="136"/>
      <c r="K1036" s="136"/>
      <c r="L1036" s="136"/>
      <c r="M1036" s="136"/>
      <c r="N1036" s="136"/>
      <c r="O1036" s="136"/>
      <c r="P1036" s="136"/>
      <c r="Q1036" s="136"/>
      <c r="R1036" s="136"/>
      <c r="S1036" s="136"/>
      <c r="T1036" s="136"/>
      <c r="U1036" s="136"/>
      <c r="V1036" s="136"/>
      <c r="W1036" s="136"/>
      <c r="X1036" s="136"/>
      <c r="Y1036" s="136"/>
      <c r="Z1036" s="136"/>
    </row>
    <row r="1037" ht="14.25" customHeight="1">
      <c r="A1037" s="136"/>
      <c r="B1037" s="136"/>
      <c r="C1037" s="136"/>
      <c r="D1037" s="136"/>
      <c r="E1037" s="2"/>
      <c r="F1037" s="2"/>
      <c r="G1037" s="136"/>
      <c r="H1037" s="136"/>
      <c r="I1037" s="136"/>
      <c r="J1037" s="136"/>
      <c r="K1037" s="136"/>
      <c r="L1037" s="136"/>
      <c r="M1037" s="136"/>
      <c r="N1037" s="136"/>
      <c r="O1037" s="136"/>
      <c r="P1037" s="136"/>
      <c r="Q1037" s="136"/>
      <c r="R1037" s="136"/>
      <c r="S1037" s="136"/>
      <c r="T1037" s="136"/>
      <c r="U1037" s="136"/>
      <c r="V1037" s="136"/>
      <c r="W1037" s="136"/>
      <c r="X1037" s="136"/>
      <c r="Y1037" s="136"/>
      <c r="Z1037" s="136"/>
    </row>
    <row r="1038" ht="14.25" customHeight="1">
      <c r="A1038" s="136"/>
      <c r="B1038" s="136"/>
      <c r="C1038" s="136"/>
      <c r="D1038" s="136"/>
      <c r="E1038" s="2"/>
      <c r="F1038" s="2"/>
      <c r="G1038" s="136"/>
      <c r="H1038" s="136"/>
      <c r="I1038" s="136"/>
      <c r="J1038" s="136"/>
      <c r="K1038" s="136"/>
      <c r="L1038" s="136"/>
      <c r="M1038" s="136"/>
      <c r="N1038" s="136"/>
      <c r="O1038" s="136"/>
      <c r="P1038" s="136"/>
      <c r="Q1038" s="136"/>
      <c r="R1038" s="136"/>
      <c r="S1038" s="136"/>
      <c r="T1038" s="136"/>
      <c r="U1038" s="136"/>
      <c r="V1038" s="136"/>
      <c r="W1038" s="136"/>
      <c r="X1038" s="136"/>
      <c r="Y1038" s="136"/>
      <c r="Z1038" s="136"/>
    </row>
    <row r="1039" ht="14.25" customHeight="1">
      <c r="A1039" s="136"/>
      <c r="B1039" s="136"/>
      <c r="C1039" s="136"/>
      <c r="D1039" s="136"/>
      <c r="E1039" s="2"/>
      <c r="F1039" s="2"/>
      <c r="G1039" s="136"/>
      <c r="H1039" s="136"/>
      <c r="I1039" s="136"/>
      <c r="J1039" s="136"/>
      <c r="K1039" s="136"/>
      <c r="L1039" s="136"/>
      <c r="M1039" s="136"/>
      <c r="N1039" s="136"/>
      <c r="O1039" s="136"/>
      <c r="P1039" s="136"/>
      <c r="Q1039" s="136"/>
      <c r="R1039" s="136"/>
      <c r="S1039" s="136"/>
      <c r="T1039" s="136"/>
      <c r="U1039" s="136"/>
      <c r="V1039" s="136"/>
      <c r="W1039" s="136"/>
      <c r="X1039" s="136"/>
      <c r="Y1039" s="136"/>
      <c r="Z1039" s="136"/>
    </row>
    <row r="1040" ht="14.25" customHeight="1">
      <c r="A1040" s="136"/>
      <c r="B1040" s="136"/>
      <c r="C1040" s="136"/>
      <c r="D1040" s="136"/>
      <c r="E1040" s="2"/>
      <c r="F1040" s="2"/>
      <c r="G1040" s="136"/>
      <c r="H1040" s="136"/>
      <c r="I1040" s="136"/>
      <c r="J1040" s="136"/>
      <c r="K1040" s="136"/>
      <c r="L1040" s="136"/>
      <c r="M1040" s="136"/>
      <c r="N1040" s="136"/>
      <c r="O1040" s="136"/>
      <c r="P1040" s="136"/>
      <c r="Q1040" s="136"/>
      <c r="R1040" s="136"/>
      <c r="S1040" s="136"/>
      <c r="T1040" s="136"/>
      <c r="U1040" s="136"/>
      <c r="V1040" s="136"/>
      <c r="W1040" s="136"/>
      <c r="X1040" s="136"/>
      <c r="Y1040" s="136"/>
      <c r="Z1040" s="136"/>
    </row>
    <row r="1041" ht="14.25" customHeight="1">
      <c r="A1041" s="136"/>
      <c r="B1041" s="136"/>
      <c r="C1041" s="136"/>
      <c r="D1041" s="136"/>
      <c r="E1041" s="2"/>
      <c r="F1041" s="2"/>
      <c r="G1041" s="136"/>
      <c r="H1041" s="136"/>
      <c r="I1041" s="136"/>
      <c r="J1041" s="136"/>
      <c r="K1041" s="136"/>
      <c r="L1041" s="136"/>
      <c r="M1041" s="136"/>
      <c r="N1041" s="136"/>
      <c r="O1041" s="136"/>
      <c r="P1041" s="136"/>
      <c r="Q1041" s="136"/>
      <c r="R1041" s="136"/>
      <c r="S1041" s="136"/>
      <c r="T1041" s="136"/>
      <c r="U1041" s="136"/>
      <c r="V1041" s="136"/>
      <c r="W1041" s="136"/>
      <c r="X1041" s="136"/>
      <c r="Y1041" s="136"/>
      <c r="Z1041" s="136"/>
    </row>
    <row r="1042" ht="14.25" customHeight="1">
      <c r="A1042" s="136"/>
      <c r="B1042" s="136"/>
      <c r="C1042" s="136"/>
      <c r="D1042" s="136"/>
      <c r="E1042" s="2"/>
      <c r="F1042" s="2"/>
      <c r="G1042" s="136"/>
      <c r="H1042" s="136"/>
      <c r="I1042" s="136"/>
      <c r="J1042" s="136"/>
      <c r="K1042" s="136"/>
      <c r="L1042" s="136"/>
      <c r="M1042" s="136"/>
      <c r="N1042" s="136"/>
      <c r="O1042" s="136"/>
      <c r="P1042" s="136"/>
      <c r="Q1042" s="136"/>
      <c r="R1042" s="136"/>
      <c r="S1042" s="136"/>
      <c r="T1042" s="136"/>
      <c r="U1042" s="136"/>
      <c r="V1042" s="136"/>
      <c r="W1042" s="136"/>
      <c r="X1042" s="136"/>
      <c r="Y1042" s="136"/>
      <c r="Z1042" s="136"/>
    </row>
    <row r="1043" ht="14.25" customHeight="1">
      <c r="A1043" s="136"/>
      <c r="B1043" s="136"/>
      <c r="C1043" s="136"/>
      <c r="D1043" s="136"/>
      <c r="E1043" s="2"/>
      <c r="F1043" s="2"/>
      <c r="G1043" s="136"/>
      <c r="H1043" s="136"/>
      <c r="I1043" s="136"/>
      <c r="J1043" s="136"/>
      <c r="K1043" s="136"/>
      <c r="L1043" s="136"/>
      <c r="M1043" s="136"/>
      <c r="N1043" s="136"/>
      <c r="O1043" s="136"/>
      <c r="P1043" s="136"/>
      <c r="Q1043" s="136"/>
      <c r="R1043" s="136"/>
      <c r="S1043" s="136"/>
      <c r="T1043" s="136"/>
      <c r="U1043" s="136"/>
      <c r="V1043" s="136"/>
      <c r="W1043" s="136"/>
      <c r="X1043" s="136"/>
      <c r="Y1043" s="136"/>
      <c r="Z1043" s="136"/>
    </row>
    <row r="1044" ht="14.25" customHeight="1">
      <c r="A1044" s="136"/>
      <c r="B1044" s="136"/>
      <c r="C1044" s="136"/>
      <c r="D1044" s="136"/>
      <c r="E1044" s="2"/>
      <c r="F1044" s="2"/>
      <c r="G1044" s="136"/>
      <c r="H1044" s="136"/>
      <c r="I1044" s="136"/>
      <c r="J1044" s="136"/>
      <c r="K1044" s="136"/>
      <c r="L1044" s="136"/>
      <c r="M1044" s="136"/>
      <c r="N1044" s="136"/>
      <c r="O1044" s="136"/>
      <c r="P1044" s="136"/>
      <c r="Q1044" s="136"/>
      <c r="R1044" s="136"/>
      <c r="S1044" s="136"/>
      <c r="T1044" s="136"/>
      <c r="U1044" s="136"/>
      <c r="V1044" s="136"/>
      <c r="W1044" s="136"/>
      <c r="X1044" s="136"/>
      <c r="Y1044" s="136"/>
      <c r="Z1044" s="136"/>
    </row>
    <row r="1045" ht="14.25" customHeight="1">
      <c r="A1045" s="136"/>
      <c r="B1045" s="136"/>
      <c r="C1045" s="136"/>
      <c r="D1045" s="136"/>
      <c r="E1045" s="2"/>
      <c r="F1045" s="2"/>
      <c r="G1045" s="136"/>
      <c r="H1045" s="136"/>
      <c r="I1045" s="136"/>
      <c r="J1045" s="136"/>
      <c r="K1045" s="136"/>
      <c r="L1045" s="136"/>
      <c r="M1045" s="136"/>
      <c r="N1045" s="136"/>
      <c r="O1045" s="136"/>
      <c r="P1045" s="136"/>
      <c r="Q1045" s="136"/>
      <c r="R1045" s="136"/>
      <c r="S1045" s="136"/>
      <c r="T1045" s="136"/>
      <c r="U1045" s="136"/>
      <c r="V1045" s="136"/>
      <c r="W1045" s="136"/>
      <c r="X1045" s="136"/>
      <c r="Y1045" s="136"/>
      <c r="Z1045" s="136"/>
    </row>
    <row r="1046" ht="14.25" customHeight="1">
      <c r="A1046" s="136"/>
      <c r="B1046" s="136"/>
      <c r="C1046" s="136"/>
      <c r="D1046" s="136"/>
      <c r="E1046" s="2"/>
      <c r="F1046" s="2"/>
      <c r="G1046" s="136"/>
      <c r="H1046" s="136"/>
      <c r="I1046" s="136"/>
      <c r="J1046" s="136"/>
      <c r="K1046" s="136"/>
      <c r="L1046" s="136"/>
      <c r="M1046" s="136"/>
      <c r="N1046" s="136"/>
      <c r="O1046" s="136"/>
      <c r="P1046" s="136"/>
      <c r="Q1046" s="136"/>
      <c r="R1046" s="136"/>
      <c r="S1046" s="136"/>
      <c r="T1046" s="136"/>
      <c r="U1046" s="136"/>
      <c r="V1046" s="136"/>
      <c r="W1046" s="136"/>
      <c r="X1046" s="136"/>
      <c r="Y1046" s="136"/>
      <c r="Z1046" s="136"/>
    </row>
    <row r="1047" ht="14.25" customHeight="1">
      <c r="A1047" s="136"/>
      <c r="B1047" s="136"/>
      <c r="C1047" s="136"/>
      <c r="D1047" s="136"/>
      <c r="E1047" s="2"/>
      <c r="F1047" s="2"/>
      <c r="G1047" s="136"/>
      <c r="H1047" s="136"/>
      <c r="I1047" s="136"/>
      <c r="J1047" s="136"/>
      <c r="K1047" s="136"/>
      <c r="L1047" s="136"/>
      <c r="M1047" s="136"/>
      <c r="N1047" s="136"/>
      <c r="O1047" s="136"/>
      <c r="P1047" s="136"/>
      <c r="Q1047" s="136"/>
      <c r="R1047" s="136"/>
      <c r="S1047" s="136"/>
      <c r="T1047" s="136"/>
      <c r="U1047" s="136"/>
      <c r="V1047" s="136"/>
      <c r="W1047" s="136"/>
      <c r="X1047" s="136"/>
      <c r="Y1047" s="136"/>
      <c r="Z1047" s="136"/>
    </row>
    <row r="1048" ht="14.25" customHeight="1">
      <c r="A1048" s="136"/>
      <c r="B1048" s="136"/>
      <c r="C1048" s="136"/>
      <c r="D1048" s="136"/>
      <c r="E1048" s="2"/>
      <c r="F1048" s="2"/>
      <c r="G1048" s="136"/>
      <c r="H1048" s="136"/>
      <c r="I1048" s="136"/>
      <c r="J1048" s="136"/>
      <c r="K1048" s="136"/>
      <c r="L1048" s="136"/>
      <c r="M1048" s="136"/>
      <c r="N1048" s="136"/>
      <c r="O1048" s="136"/>
      <c r="P1048" s="136"/>
      <c r="Q1048" s="136"/>
      <c r="R1048" s="136"/>
      <c r="S1048" s="136"/>
      <c r="T1048" s="136"/>
      <c r="U1048" s="136"/>
      <c r="V1048" s="136"/>
      <c r="W1048" s="136"/>
      <c r="X1048" s="136"/>
      <c r="Y1048" s="136"/>
      <c r="Z1048" s="136"/>
    </row>
    <row r="1049" ht="14.25" customHeight="1">
      <c r="A1049" s="136"/>
      <c r="B1049" s="136"/>
      <c r="C1049" s="136"/>
      <c r="D1049" s="136"/>
      <c r="E1049" s="2"/>
      <c r="F1049" s="2"/>
      <c r="G1049" s="136"/>
      <c r="H1049" s="136"/>
      <c r="I1049" s="136"/>
      <c r="J1049" s="136"/>
      <c r="K1049" s="136"/>
      <c r="L1049" s="136"/>
      <c r="M1049" s="136"/>
      <c r="N1049" s="136"/>
      <c r="O1049" s="136"/>
      <c r="P1049" s="136"/>
      <c r="Q1049" s="136"/>
      <c r="R1049" s="136"/>
      <c r="S1049" s="136"/>
      <c r="T1049" s="136"/>
      <c r="U1049" s="136"/>
      <c r="V1049" s="136"/>
      <c r="W1049" s="136"/>
      <c r="X1049" s="136"/>
      <c r="Y1049" s="136"/>
      <c r="Z1049" s="136"/>
    </row>
    <row r="1050" ht="14.25" customHeight="1">
      <c r="A1050" s="136"/>
      <c r="B1050" s="136"/>
      <c r="C1050" s="136"/>
      <c r="D1050" s="136"/>
      <c r="E1050" s="2"/>
      <c r="F1050" s="2"/>
      <c r="G1050" s="136"/>
      <c r="H1050" s="136"/>
      <c r="I1050" s="136"/>
      <c r="J1050" s="136"/>
      <c r="K1050" s="136"/>
      <c r="L1050" s="136"/>
      <c r="M1050" s="136"/>
      <c r="N1050" s="136"/>
      <c r="O1050" s="136"/>
      <c r="P1050" s="136"/>
      <c r="Q1050" s="136"/>
      <c r="R1050" s="136"/>
      <c r="S1050" s="136"/>
      <c r="T1050" s="136"/>
      <c r="U1050" s="136"/>
      <c r="V1050" s="136"/>
      <c r="W1050" s="136"/>
      <c r="X1050" s="136"/>
      <c r="Y1050" s="136"/>
      <c r="Z1050" s="136"/>
    </row>
    <row r="1051" ht="14.25" customHeight="1">
      <c r="A1051" s="136"/>
      <c r="B1051" s="136"/>
      <c r="C1051" s="136"/>
      <c r="D1051" s="136"/>
      <c r="E1051" s="2"/>
      <c r="F1051" s="2"/>
      <c r="G1051" s="136"/>
      <c r="H1051" s="136"/>
      <c r="I1051" s="136"/>
      <c r="J1051" s="136"/>
      <c r="K1051" s="136"/>
      <c r="L1051" s="136"/>
      <c r="M1051" s="136"/>
      <c r="N1051" s="136"/>
      <c r="O1051" s="136"/>
      <c r="P1051" s="136"/>
      <c r="Q1051" s="136"/>
      <c r="R1051" s="136"/>
      <c r="S1051" s="136"/>
      <c r="T1051" s="136"/>
      <c r="U1051" s="136"/>
      <c r="V1051" s="136"/>
      <c r="W1051" s="136"/>
      <c r="X1051" s="136"/>
      <c r="Y1051" s="136"/>
      <c r="Z1051" s="136"/>
    </row>
    <row r="1052" ht="14.25" customHeight="1">
      <c r="A1052" s="136"/>
      <c r="B1052" s="136"/>
      <c r="C1052" s="136"/>
      <c r="D1052" s="136"/>
      <c r="E1052" s="2"/>
      <c r="F1052" s="2"/>
      <c r="G1052" s="136"/>
      <c r="H1052" s="136"/>
      <c r="I1052" s="136"/>
      <c r="J1052" s="136"/>
      <c r="K1052" s="136"/>
      <c r="L1052" s="136"/>
      <c r="M1052" s="136"/>
      <c r="N1052" s="136"/>
      <c r="O1052" s="136"/>
      <c r="P1052" s="136"/>
      <c r="Q1052" s="136"/>
      <c r="R1052" s="136"/>
      <c r="S1052" s="136"/>
      <c r="T1052" s="136"/>
      <c r="U1052" s="136"/>
      <c r="V1052" s="136"/>
      <c r="W1052" s="136"/>
      <c r="X1052" s="136"/>
      <c r="Y1052" s="136"/>
      <c r="Z1052" s="136"/>
    </row>
    <row r="1053" ht="14.25" customHeight="1">
      <c r="A1053" s="136"/>
      <c r="B1053" s="136"/>
      <c r="C1053" s="136"/>
      <c r="D1053" s="136"/>
      <c r="E1053" s="2"/>
      <c r="F1053" s="2"/>
      <c r="G1053" s="136"/>
      <c r="H1053" s="136"/>
      <c r="I1053" s="136"/>
      <c r="J1053" s="136"/>
      <c r="K1053" s="136"/>
      <c r="L1053" s="136"/>
      <c r="M1053" s="136"/>
      <c r="N1053" s="136"/>
      <c r="O1053" s="136"/>
      <c r="P1053" s="136"/>
      <c r="Q1053" s="136"/>
      <c r="R1053" s="136"/>
      <c r="S1053" s="136"/>
      <c r="T1053" s="136"/>
      <c r="U1053" s="136"/>
      <c r="V1053" s="136"/>
      <c r="W1053" s="136"/>
      <c r="X1053" s="136"/>
      <c r="Y1053" s="136"/>
      <c r="Z1053" s="136"/>
    </row>
    <row r="1054" ht="14.25" customHeight="1">
      <c r="A1054" s="136"/>
      <c r="B1054" s="136"/>
      <c r="C1054" s="136"/>
      <c r="D1054" s="136"/>
      <c r="E1054" s="2"/>
      <c r="F1054" s="2"/>
      <c r="G1054" s="136"/>
      <c r="H1054" s="136"/>
      <c r="I1054" s="136"/>
      <c r="J1054" s="136"/>
      <c r="K1054" s="136"/>
      <c r="L1054" s="136"/>
      <c r="M1054" s="136"/>
      <c r="N1054" s="136"/>
      <c r="O1054" s="136"/>
      <c r="P1054" s="136"/>
      <c r="Q1054" s="136"/>
      <c r="R1054" s="136"/>
      <c r="S1054" s="136"/>
      <c r="T1054" s="136"/>
      <c r="U1054" s="136"/>
      <c r="V1054" s="136"/>
      <c r="W1054" s="136"/>
      <c r="X1054" s="136"/>
      <c r="Y1054" s="136"/>
      <c r="Z1054" s="136"/>
    </row>
    <row r="1055" ht="14.25" customHeight="1">
      <c r="A1055" s="136"/>
      <c r="B1055" s="136"/>
      <c r="C1055" s="136"/>
      <c r="D1055" s="136"/>
      <c r="E1055" s="2"/>
      <c r="F1055" s="2"/>
      <c r="G1055" s="136"/>
      <c r="H1055" s="136"/>
      <c r="I1055" s="136"/>
      <c r="J1055" s="136"/>
      <c r="K1055" s="136"/>
      <c r="L1055" s="136"/>
      <c r="M1055" s="136"/>
      <c r="N1055" s="136"/>
      <c r="O1055" s="136"/>
      <c r="P1055" s="136"/>
      <c r="Q1055" s="136"/>
      <c r="R1055" s="136"/>
      <c r="S1055" s="136"/>
      <c r="T1055" s="136"/>
      <c r="U1055" s="136"/>
      <c r="V1055" s="136"/>
      <c r="W1055" s="136"/>
      <c r="X1055" s="136"/>
      <c r="Y1055" s="136"/>
      <c r="Z1055" s="136"/>
    </row>
    <row r="1056" ht="14.25" customHeight="1">
      <c r="A1056" s="136"/>
      <c r="B1056" s="136"/>
      <c r="C1056" s="136"/>
      <c r="D1056" s="136"/>
      <c r="E1056" s="2"/>
      <c r="F1056" s="2"/>
      <c r="G1056" s="136"/>
      <c r="H1056" s="136"/>
      <c r="I1056" s="136"/>
      <c r="J1056" s="136"/>
      <c r="K1056" s="136"/>
      <c r="L1056" s="136"/>
      <c r="M1056" s="136"/>
      <c r="N1056" s="136"/>
      <c r="O1056" s="136"/>
      <c r="P1056" s="136"/>
      <c r="Q1056" s="136"/>
      <c r="R1056" s="136"/>
      <c r="S1056" s="136"/>
      <c r="T1056" s="136"/>
      <c r="U1056" s="136"/>
      <c r="V1056" s="136"/>
      <c r="W1056" s="136"/>
      <c r="X1056" s="136"/>
      <c r="Y1056" s="136"/>
      <c r="Z1056" s="136"/>
    </row>
    <row r="1057" ht="14.25" customHeight="1">
      <c r="A1057" s="136"/>
      <c r="B1057" s="136"/>
      <c r="C1057" s="136"/>
      <c r="D1057" s="136"/>
      <c r="E1057" s="2"/>
      <c r="F1057" s="2"/>
      <c r="G1057" s="136"/>
      <c r="H1057" s="136"/>
      <c r="I1057" s="136"/>
      <c r="J1057" s="136"/>
      <c r="K1057" s="136"/>
      <c r="L1057" s="136"/>
      <c r="M1057" s="136"/>
      <c r="N1057" s="136"/>
      <c r="O1057" s="136"/>
      <c r="P1057" s="136"/>
      <c r="Q1057" s="136"/>
      <c r="R1057" s="136"/>
      <c r="S1057" s="136"/>
      <c r="T1057" s="136"/>
      <c r="U1057" s="136"/>
      <c r="V1057" s="136"/>
      <c r="W1057" s="136"/>
      <c r="X1057" s="136"/>
      <c r="Y1057" s="136"/>
      <c r="Z1057" s="136"/>
    </row>
    <row r="1058" ht="14.25" customHeight="1">
      <c r="A1058" s="136"/>
      <c r="B1058" s="136"/>
      <c r="C1058" s="136"/>
      <c r="D1058" s="136"/>
      <c r="E1058" s="2"/>
      <c r="F1058" s="2"/>
      <c r="G1058" s="136"/>
      <c r="H1058" s="136"/>
      <c r="I1058" s="136"/>
      <c r="J1058" s="136"/>
      <c r="K1058" s="136"/>
      <c r="L1058" s="136"/>
      <c r="M1058" s="136"/>
      <c r="N1058" s="136"/>
      <c r="O1058" s="136"/>
      <c r="P1058" s="136"/>
      <c r="Q1058" s="136"/>
      <c r="R1058" s="136"/>
      <c r="S1058" s="136"/>
      <c r="T1058" s="136"/>
      <c r="U1058" s="136"/>
      <c r="V1058" s="136"/>
      <c r="W1058" s="136"/>
      <c r="X1058" s="136"/>
      <c r="Y1058" s="136"/>
      <c r="Z1058" s="136"/>
    </row>
    <row r="1059" ht="14.25" customHeight="1">
      <c r="A1059" s="136"/>
      <c r="B1059" s="136"/>
      <c r="C1059" s="136"/>
      <c r="D1059" s="136"/>
      <c r="E1059" s="2"/>
      <c r="F1059" s="2"/>
      <c r="G1059" s="136"/>
      <c r="H1059" s="136"/>
      <c r="I1059" s="136"/>
      <c r="J1059" s="136"/>
      <c r="K1059" s="136"/>
      <c r="L1059" s="136"/>
      <c r="M1059" s="136"/>
      <c r="N1059" s="136"/>
      <c r="O1059" s="136"/>
      <c r="P1059" s="136"/>
      <c r="Q1059" s="136"/>
      <c r="R1059" s="136"/>
      <c r="S1059" s="136"/>
      <c r="T1059" s="136"/>
      <c r="U1059" s="136"/>
      <c r="V1059" s="136"/>
      <c r="W1059" s="136"/>
      <c r="X1059" s="136"/>
      <c r="Y1059" s="136"/>
      <c r="Z1059" s="136"/>
    </row>
    <row r="1060" ht="14.25" customHeight="1">
      <c r="A1060" s="136"/>
      <c r="B1060" s="136"/>
      <c r="C1060" s="136"/>
      <c r="D1060" s="136"/>
      <c r="E1060" s="2"/>
      <c r="F1060" s="2"/>
      <c r="G1060" s="136"/>
      <c r="H1060" s="136"/>
      <c r="I1060" s="136"/>
      <c r="J1060" s="136"/>
      <c r="K1060" s="136"/>
      <c r="L1060" s="136"/>
      <c r="M1060" s="136"/>
      <c r="N1060" s="136"/>
      <c r="O1060" s="136"/>
      <c r="P1060" s="136"/>
      <c r="Q1060" s="136"/>
      <c r="R1060" s="136"/>
      <c r="S1060" s="136"/>
      <c r="T1060" s="136"/>
      <c r="U1060" s="136"/>
      <c r="V1060" s="136"/>
      <c r="W1060" s="136"/>
      <c r="X1060" s="136"/>
      <c r="Y1060" s="136"/>
      <c r="Z1060" s="136"/>
    </row>
    <row r="1061" ht="14.25" customHeight="1">
      <c r="A1061" s="136"/>
      <c r="B1061" s="136"/>
      <c r="C1061" s="136"/>
      <c r="D1061" s="136"/>
      <c r="E1061" s="2"/>
      <c r="F1061" s="2"/>
      <c r="G1061" s="136"/>
      <c r="H1061" s="136"/>
      <c r="I1061" s="136"/>
      <c r="J1061" s="136"/>
      <c r="K1061" s="136"/>
      <c r="L1061" s="136"/>
      <c r="M1061" s="136"/>
      <c r="N1061" s="136"/>
      <c r="O1061" s="136"/>
      <c r="P1061" s="136"/>
      <c r="Q1061" s="136"/>
      <c r="R1061" s="136"/>
      <c r="S1061" s="136"/>
      <c r="T1061" s="136"/>
      <c r="U1061" s="136"/>
      <c r="V1061" s="136"/>
      <c r="W1061" s="136"/>
      <c r="X1061" s="136"/>
      <c r="Y1061" s="136"/>
      <c r="Z1061" s="136"/>
    </row>
    <row r="1062" ht="14.25" customHeight="1">
      <c r="A1062" s="136"/>
      <c r="B1062" s="136"/>
      <c r="C1062" s="136"/>
      <c r="D1062" s="136"/>
      <c r="E1062" s="2"/>
      <c r="F1062" s="2"/>
      <c r="G1062" s="136"/>
      <c r="H1062" s="136"/>
      <c r="I1062" s="136"/>
      <c r="J1062" s="136"/>
      <c r="K1062" s="136"/>
      <c r="L1062" s="136"/>
      <c r="M1062" s="136"/>
      <c r="N1062" s="136"/>
      <c r="O1062" s="136"/>
      <c r="P1062" s="136"/>
      <c r="Q1062" s="136"/>
      <c r="R1062" s="136"/>
      <c r="S1062" s="136"/>
      <c r="T1062" s="136"/>
      <c r="U1062" s="136"/>
      <c r="V1062" s="136"/>
      <c r="W1062" s="136"/>
      <c r="X1062" s="136"/>
      <c r="Y1062" s="136"/>
      <c r="Z1062" s="136"/>
    </row>
    <row r="1063" ht="14.25" customHeight="1">
      <c r="A1063" s="136"/>
      <c r="B1063" s="136"/>
      <c r="C1063" s="136"/>
      <c r="D1063" s="136"/>
      <c r="E1063" s="2"/>
      <c r="F1063" s="2"/>
      <c r="G1063" s="136"/>
      <c r="H1063" s="136"/>
      <c r="I1063" s="136"/>
      <c r="J1063" s="136"/>
      <c r="K1063" s="136"/>
      <c r="L1063" s="136"/>
      <c r="M1063" s="136"/>
      <c r="N1063" s="136"/>
      <c r="O1063" s="136"/>
      <c r="P1063" s="136"/>
      <c r="Q1063" s="136"/>
      <c r="R1063" s="136"/>
      <c r="S1063" s="136"/>
      <c r="T1063" s="136"/>
      <c r="U1063" s="136"/>
      <c r="V1063" s="136"/>
      <c r="W1063" s="136"/>
      <c r="X1063" s="136"/>
      <c r="Y1063" s="136"/>
      <c r="Z1063" s="136"/>
    </row>
    <row r="1064" ht="14.25" customHeight="1">
      <c r="A1064" s="136"/>
      <c r="B1064" s="136"/>
      <c r="C1064" s="136"/>
      <c r="D1064" s="136"/>
      <c r="E1064" s="2"/>
      <c r="F1064" s="2"/>
      <c r="G1064" s="136"/>
      <c r="H1064" s="136"/>
      <c r="I1064" s="136"/>
      <c r="J1064" s="136"/>
      <c r="K1064" s="136"/>
      <c r="L1064" s="136"/>
      <c r="M1064" s="136"/>
      <c r="N1064" s="136"/>
      <c r="O1064" s="136"/>
      <c r="P1064" s="136"/>
      <c r="Q1064" s="136"/>
      <c r="R1064" s="136"/>
      <c r="S1064" s="136"/>
      <c r="T1064" s="136"/>
      <c r="U1064" s="136"/>
      <c r="V1064" s="136"/>
      <c r="W1064" s="136"/>
      <c r="X1064" s="136"/>
      <c r="Y1064" s="136"/>
      <c r="Z1064" s="136"/>
    </row>
    <row r="1065" ht="14.25" customHeight="1">
      <c r="A1065" s="136"/>
      <c r="B1065" s="136"/>
      <c r="C1065" s="136"/>
      <c r="D1065" s="136"/>
      <c r="E1065" s="2"/>
      <c r="F1065" s="2"/>
      <c r="G1065" s="136"/>
      <c r="H1065" s="136"/>
      <c r="I1065" s="136"/>
      <c r="J1065" s="136"/>
      <c r="K1065" s="136"/>
      <c r="L1065" s="136"/>
      <c r="M1065" s="136"/>
      <c r="N1065" s="136"/>
      <c r="O1065" s="136"/>
      <c r="P1065" s="136"/>
      <c r="Q1065" s="136"/>
      <c r="R1065" s="136"/>
      <c r="S1065" s="136"/>
      <c r="T1065" s="136"/>
      <c r="U1065" s="136"/>
      <c r="V1065" s="136"/>
      <c r="W1065" s="136"/>
      <c r="X1065" s="136"/>
      <c r="Y1065" s="136"/>
      <c r="Z1065" s="136"/>
    </row>
    <row r="1066" ht="14.25" customHeight="1">
      <c r="A1066" s="136"/>
      <c r="B1066" s="136"/>
      <c r="C1066" s="136"/>
      <c r="D1066" s="136"/>
      <c r="E1066" s="2"/>
      <c r="F1066" s="2"/>
      <c r="G1066" s="136"/>
      <c r="H1066" s="136"/>
      <c r="I1066" s="136"/>
      <c r="J1066" s="136"/>
      <c r="K1066" s="136"/>
      <c r="L1066" s="136"/>
      <c r="M1066" s="136"/>
      <c r="N1066" s="136"/>
      <c r="O1066" s="136"/>
      <c r="P1066" s="136"/>
      <c r="Q1066" s="136"/>
      <c r="R1066" s="136"/>
      <c r="S1066" s="136"/>
      <c r="T1066" s="136"/>
      <c r="U1066" s="136"/>
      <c r="V1066" s="136"/>
      <c r="W1066" s="136"/>
      <c r="X1066" s="136"/>
      <c r="Y1066" s="136"/>
      <c r="Z1066" s="136"/>
    </row>
    <row r="1067" ht="14.25" customHeight="1">
      <c r="A1067" s="136"/>
      <c r="B1067" s="136"/>
      <c r="C1067" s="136"/>
      <c r="D1067" s="136"/>
      <c r="E1067" s="2"/>
      <c r="F1067" s="2"/>
      <c r="G1067" s="136"/>
      <c r="H1067" s="136"/>
      <c r="I1067" s="136"/>
      <c r="J1067" s="136"/>
      <c r="K1067" s="136"/>
      <c r="L1067" s="136"/>
      <c r="M1067" s="136"/>
      <c r="N1067" s="136"/>
      <c r="O1067" s="136"/>
      <c r="P1067" s="136"/>
      <c r="Q1067" s="136"/>
      <c r="R1067" s="136"/>
      <c r="S1067" s="136"/>
      <c r="T1067" s="136"/>
      <c r="U1067" s="136"/>
      <c r="V1067" s="136"/>
      <c r="W1067" s="136"/>
      <c r="X1067" s="136"/>
      <c r="Y1067" s="136"/>
      <c r="Z1067" s="136"/>
    </row>
    <row r="1068" ht="14.25" customHeight="1">
      <c r="A1068" s="136"/>
      <c r="B1068" s="136"/>
      <c r="C1068" s="136"/>
      <c r="D1068" s="136"/>
      <c r="E1068" s="2"/>
      <c r="F1068" s="2"/>
      <c r="G1068" s="136"/>
      <c r="H1068" s="136"/>
      <c r="I1068" s="136"/>
      <c r="J1068" s="136"/>
      <c r="K1068" s="136"/>
      <c r="L1068" s="136"/>
      <c r="M1068" s="136"/>
      <c r="N1068" s="136"/>
      <c r="O1068" s="136"/>
      <c r="P1068" s="136"/>
      <c r="Q1068" s="136"/>
      <c r="R1068" s="136"/>
      <c r="S1068" s="136"/>
      <c r="T1068" s="136"/>
      <c r="U1068" s="136"/>
      <c r="V1068" s="136"/>
      <c r="W1068" s="136"/>
      <c r="X1068" s="136"/>
      <c r="Y1068" s="136"/>
      <c r="Z1068" s="136"/>
    </row>
    <row r="1069" ht="14.25" customHeight="1">
      <c r="A1069" s="136"/>
      <c r="B1069" s="136"/>
      <c r="C1069" s="136"/>
      <c r="D1069" s="136"/>
      <c r="E1069" s="2"/>
      <c r="F1069" s="2"/>
      <c r="G1069" s="136"/>
      <c r="H1069" s="136"/>
      <c r="I1069" s="136"/>
      <c r="J1069" s="136"/>
      <c r="K1069" s="136"/>
      <c r="L1069" s="136"/>
      <c r="M1069" s="136"/>
      <c r="N1069" s="136"/>
      <c r="O1069" s="136"/>
      <c r="P1069" s="136"/>
      <c r="Q1069" s="136"/>
      <c r="R1069" s="136"/>
      <c r="S1069" s="136"/>
      <c r="T1069" s="136"/>
      <c r="U1069" s="136"/>
      <c r="V1069" s="136"/>
      <c r="W1069" s="136"/>
      <c r="X1069" s="136"/>
      <c r="Y1069" s="136"/>
      <c r="Z1069" s="136"/>
    </row>
    <row r="1070" ht="14.25" customHeight="1">
      <c r="A1070" s="136"/>
      <c r="B1070" s="136"/>
      <c r="C1070" s="136"/>
      <c r="D1070" s="136"/>
      <c r="E1070" s="2"/>
      <c r="F1070" s="2"/>
      <c r="G1070" s="136"/>
      <c r="H1070" s="136"/>
      <c r="I1070" s="136"/>
      <c r="J1070" s="136"/>
      <c r="K1070" s="136"/>
      <c r="L1070" s="136"/>
      <c r="M1070" s="136"/>
      <c r="N1070" s="136"/>
      <c r="O1070" s="136"/>
      <c r="P1070" s="136"/>
      <c r="Q1070" s="136"/>
      <c r="R1070" s="136"/>
      <c r="S1070" s="136"/>
      <c r="T1070" s="136"/>
      <c r="U1070" s="136"/>
      <c r="V1070" s="136"/>
      <c r="W1070" s="136"/>
      <c r="X1070" s="136"/>
      <c r="Y1070" s="136"/>
      <c r="Z1070" s="136"/>
    </row>
    <row r="1071" ht="14.25" customHeight="1">
      <c r="A1071" s="136"/>
      <c r="B1071" s="136"/>
      <c r="C1071" s="136"/>
      <c r="D1071" s="136"/>
      <c r="E1071" s="2"/>
      <c r="F1071" s="2"/>
      <c r="G1071" s="136"/>
      <c r="H1071" s="136"/>
      <c r="I1071" s="136"/>
      <c r="J1071" s="136"/>
      <c r="K1071" s="136"/>
      <c r="L1071" s="136"/>
      <c r="M1071" s="136"/>
      <c r="N1071" s="136"/>
      <c r="O1071" s="136"/>
      <c r="P1071" s="136"/>
      <c r="Q1071" s="136"/>
      <c r="R1071" s="136"/>
      <c r="S1071" s="136"/>
      <c r="T1071" s="136"/>
      <c r="U1071" s="136"/>
      <c r="V1071" s="136"/>
      <c r="W1071" s="136"/>
      <c r="X1071" s="136"/>
      <c r="Y1071" s="136"/>
      <c r="Z1071" s="136"/>
    </row>
    <row r="1072" ht="14.25" customHeight="1">
      <c r="A1072" s="136"/>
      <c r="B1072" s="136"/>
      <c r="C1072" s="136"/>
      <c r="D1072" s="136"/>
      <c r="E1072" s="2"/>
      <c r="F1072" s="2"/>
      <c r="G1072" s="136"/>
      <c r="H1072" s="136"/>
      <c r="I1072" s="136"/>
      <c r="J1072" s="136"/>
      <c r="K1072" s="136"/>
      <c r="L1072" s="136"/>
      <c r="M1072" s="136"/>
      <c r="N1072" s="136"/>
      <c r="O1072" s="136"/>
      <c r="P1072" s="136"/>
      <c r="Q1072" s="136"/>
      <c r="R1072" s="136"/>
      <c r="S1072" s="136"/>
      <c r="T1072" s="136"/>
      <c r="U1072" s="136"/>
      <c r="V1072" s="136"/>
      <c r="W1072" s="136"/>
      <c r="X1072" s="136"/>
      <c r="Y1072" s="136"/>
      <c r="Z1072" s="136"/>
    </row>
    <row r="1073" ht="14.25" customHeight="1">
      <c r="A1073" s="136"/>
      <c r="B1073" s="136"/>
      <c r="C1073" s="136"/>
      <c r="D1073" s="136"/>
      <c r="E1073" s="2"/>
      <c r="F1073" s="2"/>
      <c r="G1073" s="136"/>
      <c r="H1073" s="136"/>
      <c r="I1073" s="136"/>
      <c r="J1073" s="136"/>
      <c r="K1073" s="136"/>
      <c r="L1073" s="136"/>
      <c r="M1073" s="136"/>
      <c r="N1073" s="136"/>
      <c r="O1073" s="136"/>
      <c r="P1073" s="136"/>
      <c r="Q1073" s="136"/>
      <c r="R1073" s="136"/>
      <c r="S1073" s="136"/>
      <c r="T1073" s="136"/>
      <c r="U1073" s="136"/>
      <c r="V1073" s="136"/>
      <c r="W1073" s="136"/>
      <c r="X1073" s="136"/>
      <c r="Y1073" s="136"/>
      <c r="Z1073" s="136"/>
    </row>
    <row r="1074" ht="14.25" customHeight="1">
      <c r="A1074" s="136"/>
      <c r="B1074" s="136"/>
      <c r="C1074" s="136"/>
      <c r="D1074" s="136"/>
      <c r="E1074" s="2"/>
      <c r="F1074" s="2"/>
      <c r="G1074" s="136"/>
      <c r="H1074" s="136"/>
      <c r="I1074" s="136"/>
      <c r="J1074" s="136"/>
      <c r="K1074" s="136"/>
      <c r="L1074" s="136"/>
      <c r="M1074" s="136"/>
      <c r="N1074" s="136"/>
      <c r="O1074" s="136"/>
      <c r="P1074" s="136"/>
      <c r="Q1074" s="136"/>
      <c r="R1074" s="136"/>
      <c r="S1074" s="136"/>
      <c r="T1074" s="136"/>
      <c r="U1074" s="136"/>
      <c r="V1074" s="136"/>
      <c r="W1074" s="136"/>
      <c r="X1074" s="136"/>
      <c r="Y1074" s="136"/>
      <c r="Z1074" s="136"/>
    </row>
    <row r="1075" ht="14.25" customHeight="1">
      <c r="A1075" s="136"/>
      <c r="B1075" s="136"/>
      <c r="C1075" s="136"/>
      <c r="D1075" s="136"/>
      <c r="E1075" s="2"/>
      <c r="F1075" s="2"/>
      <c r="G1075" s="136"/>
      <c r="H1075" s="136"/>
      <c r="I1075" s="136"/>
      <c r="J1075" s="136"/>
      <c r="K1075" s="136"/>
      <c r="L1075" s="136"/>
      <c r="M1075" s="136"/>
      <c r="N1075" s="136"/>
      <c r="O1075" s="136"/>
      <c r="P1075" s="136"/>
      <c r="Q1075" s="136"/>
      <c r="R1075" s="136"/>
      <c r="S1075" s="136"/>
      <c r="T1075" s="136"/>
      <c r="U1075" s="136"/>
      <c r="V1075" s="136"/>
      <c r="W1075" s="136"/>
      <c r="X1075" s="136"/>
      <c r="Y1075" s="136"/>
      <c r="Z1075" s="136"/>
    </row>
    <row r="1076" ht="14.25" customHeight="1">
      <c r="A1076" s="136"/>
      <c r="B1076" s="136"/>
      <c r="C1076" s="136"/>
      <c r="D1076" s="136"/>
      <c r="E1076" s="2"/>
      <c r="F1076" s="2"/>
      <c r="G1076" s="136"/>
      <c r="H1076" s="136"/>
      <c r="I1076" s="136"/>
      <c r="J1076" s="136"/>
      <c r="K1076" s="136"/>
      <c r="L1076" s="136"/>
      <c r="M1076" s="136"/>
      <c r="N1076" s="136"/>
      <c r="O1076" s="136"/>
      <c r="P1076" s="136"/>
      <c r="Q1076" s="136"/>
      <c r="R1076" s="136"/>
      <c r="S1076" s="136"/>
      <c r="T1076" s="136"/>
      <c r="U1076" s="136"/>
      <c r="V1076" s="136"/>
      <c r="W1076" s="136"/>
      <c r="X1076" s="136"/>
      <c r="Y1076" s="136"/>
      <c r="Z1076" s="136"/>
    </row>
    <row r="1077" ht="14.25" customHeight="1">
      <c r="A1077" s="136"/>
      <c r="B1077" s="136"/>
      <c r="C1077" s="136"/>
      <c r="D1077" s="136"/>
      <c r="E1077" s="2"/>
      <c r="F1077" s="2"/>
      <c r="G1077" s="136"/>
      <c r="H1077" s="136"/>
      <c r="I1077" s="136"/>
      <c r="J1077" s="136"/>
      <c r="K1077" s="136"/>
      <c r="L1077" s="136"/>
      <c r="M1077" s="136"/>
      <c r="N1077" s="136"/>
      <c r="O1077" s="136"/>
      <c r="P1077" s="136"/>
      <c r="Q1077" s="136"/>
      <c r="R1077" s="136"/>
      <c r="S1077" s="136"/>
      <c r="T1077" s="136"/>
      <c r="U1077" s="136"/>
      <c r="V1077" s="136"/>
      <c r="W1077" s="136"/>
      <c r="X1077" s="136"/>
      <c r="Y1077" s="136"/>
      <c r="Z1077" s="136"/>
    </row>
    <row r="1078" ht="14.25" customHeight="1">
      <c r="A1078" s="136"/>
      <c r="B1078" s="136"/>
      <c r="C1078" s="136"/>
      <c r="D1078" s="136"/>
      <c r="E1078" s="2"/>
      <c r="F1078" s="2"/>
      <c r="G1078" s="136"/>
      <c r="H1078" s="136"/>
      <c r="I1078" s="136"/>
      <c r="J1078" s="136"/>
      <c r="K1078" s="136"/>
      <c r="L1078" s="136"/>
      <c r="M1078" s="136"/>
      <c r="N1078" s="136"/>
      <c r="O1078" s="136"/>
      <c r="P1078" s="136"/>
      <c r="Q1078" s="136"/>
      <c r="R1078" s="136"/>
      <c r="S1078" s="136"/>
      <c r="T1078" s="136"/>
      <c r="U1078" s="136"/>
      <c r="V1078" s="136"/>
      <c r="W1078" s="136"/>
      <c r="X1078" s="136"/>
      <c r="Y1078" s="136"/>
      <c r="Z1078" s="136"/>
    </row>
    <row r="1079" ht="14.25" customHeight="1">
      <c r="A1079" s="136"/>
      <c r="B1079" s="136"/>
      <c r="C1079" s="136"/>
      <c r="D1079" s="136"/>
      <c r="E1079" s="2"/>
      <c r="F1079" s="2"/>
      <c r="G1079" s="136"/>
      <c r="H1079" s="136"/>
      <c r="I1079" s="136"/>
      <c r="J1079" s="136"/>
      <c r="K1079" s="136"/>
      <c r="L1079" s="136"/>
      <c r="M1079" s="136"/>
      <c r="N1079" s="136"/>
      <c r="O1079" s="136"/>
      <c r="P1079" s="136"/>
      <c r="Q1079" s="136"/>
      <c r="R1079" s="136"/>
      <c r="S1079" s="136"/>
      <c r="T1079" s="136"/>
      <c r="U1079" s="136"/>
      <c r="V1079" s="136"/>
      <c r="W1079" s="136"/>
      <c r="X1079" s="136"/>
      <c r="Y1079" s="136"/>
      <c r="Z1079" s="136"/>
    </row>
    <row r="1080" ht="14.25" customHeight="1">
      <c r="A1080" s="136"/>
      <c r="B1080" s="136"/>
      <c r="C1080" s="136"/>
      <c r="D1080" s="136"/>
      <c r="E1080" s="2"/>
      <c r="F1080" s="2"/>
      <c r="G1080" s="136"/>
      <c r="H1080" s="136"/>
      <c r="I1080" s="136"/>
      <c r="J1080" s="136"/>
      <c r="K1080" s="136"/>
      <c r="L1080" s="136"/>
      <c r="M1080" s="136"/>
      <c r="N1080" s="136"/>
      <c r="O1080" s="136"/>
      <c r="P1080" s="136"/>
      <c r="Q1080" s="136"/>
      <c r="R1080" s="136"/>
      <c r="S1080" s="136"/>
      <c r="T1080" s="136"/>
      <c r="U1080" s="136"/>
      <c r="V1080" s="136"/>
      <c r="W1080" s="136"/>
      <c r="X1080" s="136"/>
      <c r="Y1080" s="136"/>
      <c r="Z1080" s="136"/>
    </row>
    <row r="1081" ht="14.25" customHeight="1">
      <c r="A1081" s="136"/>
      <c r="B1081" s="136"/>
      <c r="C1081" s="136"/>
      <c r="D1081" s="136"/>
      <c r="E1081" s="2"/>
      <c r="F1081" s="2"/>
      <c r="G1081" s="136"/>
      <c r="H1081" s="136"/>
      <c r="I1081" s="136"/>
      <c r="J1081" s="136"/>
      <c r="K1081" s="136"/>
      <c r="L1081" s="136"/>
      <c r="M1081" s="136"/>
      <c r="N1081" s="136"/>
      <c r="O1081" s="136"/>
      <c r="P1081" s="136"/>
      <c r="Q1081" s="136"/>
      <c r="R1081" s="136"/>
      <c r="S1081" s="136"/>
      <c r="T1081" s="136"/>
      <c r="U1081" s="136"/>
      <c r="V1081" s="136"/>
      <c r="W1081" s="136"/>
      <c r="X1081" s="136"/>
      <c r="Y1081" s="136"/>
      <c r="Z1081" s="136"/>
    </row>
    <row r="1082" ht="14.25" customHeight="1">
      <c r="A1082" s="136"/>
      <c r="B1082" s="136"/>
      <c r="C1082" s="136"/>
      <c r="D1082" s="136"/>
      <c r="E1082" s="2"/>
      <c r="F1082" s="2"/>
      <c r="G1082" s="136"/>
      <c r="H1082" s="136"/>
      <c r="I1082" s="136"/>
      <c r="J1082" s="136"/>
      <c r="K1082" s="136"/>
      <c r="L1082" s="136"/>
      <c r="M1082" s="136"/>
      <c r="N1082" s="136"/>
      <c r="O1082" s="136"/>
      <c r="P1082" s="136"/>
      <c r="Q1082" s="136"/>
      <c r="R1082" s="136"/>
      <c r="S1082" s="136"/>
      <c r="T1082" s="136"/>
      <c r="U1082" s="136"/>
      <c r="V1082" s="136"/>
      <c r="W1082" s="136"/>
      <c r="X1082" s="136"/>
      <c r="Y1082" s="136"/>
      <c r="Z1082" s="136"/>
    </row>
    <row r="1083" ht="14.25" customHeight="1">
      <c r="A1083" s="136"/>
      <c r="B1083" s="136"/>
      <c r="C1083" s="136"/>
      <c r="D1083" s="136"/>
      <c r="E1083" s="2"/>
      <c r="F1083" s="2"/>
      <c r="G1083" s="136"/>
      <c r="H1083" s="136"/>
      <c r="I1083" s="136"/>
      <c r="J1083" s="136"/>
      <c r="K1083" s="136"/>
      <c r="L1083" s="136"/>
      <c r="M1083" s="136"/>
      <c r="N1083" s="136"/>
      <c r="O1083" s="136"/>
      <c r="P1083" s="136"/>
      <c r="Q1083" s="136"/>
      <c r="R1083" s="136"/>
      <c r="S1083" s="136"/>
      <c r="T1083" s="136"/>
      <c r="U1083" s="136"/>
      <c r="V1083" s="136"/>
      <c r="W1083" s="136"/>
      <c r="X1083" s="136"/>
      <c r="Y1083" s="136"/>
      <c r="Z1083" s="136"/>
    </row>
    <row r="1084" ht="14.25" customHeight="1">
      <c r="A1084" s="136"/>
      <c r="B1084" s="136"/>
      <c r="C1084" s="136"/>
      <c r="D1084" s="136"/>
      <c r="E1084" s="2"/>
      <c r="F1084" s="2"/>
      <c r="G1084" s="136"/>
      <c r="H1084" s="136"/>
      <c r="I1084" s="136"/>
      <c r="J1084" s="136"/>
      <c r="K1084" s="136"/>
      <c r="L1084" s="136"/>
      <c r="M1084" s="136"/>
      <c r="N1084" s="136"/>
      <c r="O1084" s="136"/>
      <c r="P1084" s="136"/>
      <c r="Q1084" s="136"/>
      <c r="R1084" s="136"/>
      <c r="S1084" s="136"/>
      <c r="T1084" s="136"/>
      <c r="U1084" s="136"/>
      <c r="V1084" s="136"/>
      <c r="W1084" s="136"/>
      <c r="X1084" s="136"/>
      <c r="Y1084" s="136"/>
      <c r="Z1084" s="136"/>
    </row>
    <row r="1085" ht="14.25" customHeight="1">
      <c r="A1085" s="136"/>
      <c r="B1085" s="136"/>
      <c r="C1085" s="136"/>
      <c r="D1085" s="136"/>
      <c r="E1085" s="2"/>
      <c r="F1085" s="2"/>
      <c r="G1085" s="136"/>
      <c r="H1085" s="136"/>
      <c r="I1085" s="136"/>
      <c r="J1085" s="136"/>
      <c r="K1085" s="136"/>
      <c r="L1085" s="136"/>
      <c r="M1085" s="136"/>
      <c r="N1085" s="136"/>
      <c r="O1085" s="136"/>
      <c r="P1085" s="136"/>
      <c r="Q1085" s="136"/>
      <c r="R1085" s="136"/>
      <c r="S1085" s="136"/>
      <c r="T1085" s="136"/>
      <c r="U1085" s="136"/>
      <c r="V1085" s="136"/>
      <c r="W1085" s="136"/>
      <c r="X1085" s="136"/>
      <c r="Y1085" s="136"/>
      <c r="Z1085" s="136"/>
    </row>
    <row r="1086" ht="14.25" customHeight="1">
      <c r="A1086" s="136"/>
      <c r="B1086" s="136"/>
      <c r="C1086" s="136"/>
      <c r="D1086" s="136"/>
      <c r="E1086" s="2"/>
      <c r="F1086" s="2"/>
      <c r="G1086" s="136"/>
      <c r="H1086" s="136"/>
      <c r="I1086" s="136"/>
      <c r="J1086" s="136"/>
      <c r="K1086" s="136"/>
      <c r="L1086" s="136"/>
      <c r="M1086" s="136"/>
      <c r="N1086" s="136"/>
      <c r="O1086" s="136"/>
      <c r="P1086" s="136"/>
      <c r="Q1086" s="136"/>
      <c r="R1086" s="136"/>
      <c r="S1086" s="136"/>
      <c r="T1086" s="136"/>
      <c r="U1086" s="136"/>
      <c r="V1086" s="136"/>
      <c r="W1086" s="136"/>
      <c r="X1086" s="136"/>
      <c r="Y1086" s="136"/>
      <c r="Z1086" s="136"/>
    </row>
    <row r="1087" ht="14.25" customHeight="1">
      <c r="A1087" s="136"/>
      <c r="B1087" s="136"/>
      <c r="C1087" s="136"/>
      <c r="D1087" s="136"/>
      <c r="E1087" s="2"/>
      <c r="F1087" s="2"/>
      <c r="G1087" s="136"/>
      <c r="H1087" s="136"/>
      <c r="I1087" s="136"/>
      <c r="J1087" s="136"/>
      <c r="K1087" s="136"/>
      <c r="L1087" s="136"/>
      <c r="M1087" s="136"/>
      <c r="N1087" s="136"/>
      <c r="O1087" s="136"/>
      <c r="P1087" s="136"/>
      <c r="Q1087" s="136"/>
      <c r="R1087" s="136"/>
      <c r="S1087" s="136"/>
      <c r="T1087" s="136"/>
      <c r="U1087" s="136"/>
      <c r="V1087" s="136"/>
      <c r="W1087" s="136"/>
      <c r="X1087" s="136"/>
      <c r="Y1087" s="136"/>
      <c r="Z1087" s="136"/>
    </row>
    <row r="1088" ht="14.25" customHeight="1">
      <c r="A1088" s="136"/>
      <c r="B1088" s="136"/>
      <c r="C1088" s="136"/>
      <c r="D1088" s="136"/>
      <c r="E1088" s="2"/>
      <c r="F1088" s="2"/>
      <c r="G1088" s="136"/>
      <c r="H1088" s="136"/>
      <c r="I1088" s="136"/>
      <c r="J1088" s="136"/>
      <c r="K1088" s="136"/>
      <c r="L1088" s="136"/>
      <c r="M1088" s="136"/>
      <c r="N1088" s="136"/>
      <c r="O1088" s="136"/>
      <c r="P1088" s="136"/>
      <c r="Q1088" s="136"/>
      <c r="R1088" s="136"/>
      <c r="S1088" s="136"/>
      <c r="T1088" s="136"/>
      <c r="U1088" s="136"/>
      <c r="V1088" s="136"/>
      <c r="W1088" s="136"/>
      <c r="X1088" s="136"/>
      <c r="Y1088" s="136"/>
      <c r="Z1088" s="136"/>
    </row>
    <row r="1089" ht="14.25" customHeight="1">
      <c r="A1089" s="136"/>
      <c r="B1089" s="136"/>
      <c r="C1089" s="136"/>
      <c r="D1089" s="136"/>
      <c r="E1089" s="2"/>
      <c r="F1089" s="2"/>
      <c r="G1089" s="136"/>
      <c r="H1089" s="136"/>
      <c r="I1089" s="136"/>
      <c r="J1089" s="136"/>
      <c r="K1089" s="136"/>
      <c r="L1089" s="136"/>
      <c r="M1089" s="136"/>
      <c r="N1089" s="136"/>
      <c r="O1089" s="136"/>
      <c r="P1089" s="136"/>
      <c r="Q1089" s="136"/>
      <c r="R1089" s="136"/>
      <c r="S1089" s="136"/>
      <c r="T1089" s="136"/>
      <c r="U1089" s="136"/>
      <c r="V1089" s="136"/>
      <c r="W1089" s="136"/>
      <c r="X1089" s="136"/>
      <c r="Y1089" s="136"/>
      <c r="Z1089" s="136"/>
    </row>
    <row r="1090" ht="14.25" customHeight="1">
      <c r="A1090" s="136"/>
      <c r="B1090" s="136"/>
      <c r="C1090" s="136"/>
      <c r="D1090" s="136"/>
      <c r="E1090" s="2"/>
      <c r="F1090" s="2"/>
      <c r="G1090" s="136"/>
      <c r="H1090" s="136"/>
      <c r="I1090" s="136"/>
      <c r="J1090" s="136"/>
      <c r="K1090" s="136"/>
      <c r="L1090" s="136"/>
      <c r="M1090" s="136"/>
      <c r="N1090" s="136"/>
      <c r="O1090" s="136"/>
      <c r="P1090" s="136"/>
      <c r="Q1090" s="136"/>
      <c r="R1090" s="136"/>
      <c r="S1090" s="136"/>
      <c r="T1090" s="136"/>
      <c r="U1090" s="136"/>
      <c r="V1090" s="136"/>
      <c r="W1090" s="136"/>
      <c r="X1090" s="136"/>
      <c r="Y1090" s="136"/>
      <c r="Z1090" s="136"/>
    </row>
    <row r="1091" ht="14.25" customHeight="1">
      <c r="A1091" s="136"/>
      <c r="B1091" s="136"/>
      <c r="C1091" s="136"/>
      <c r="D1091" s="136"/>
      <c r="E1091" s="2"/>
      <c r="F1091" s="2"/>
      <c r="G1091" s="136"/>
      <c r="H1091" s="136"/>
      <c r="I1091" s="136"/>
      <c r="J1091" s="136"/>
      <c r="K1091" s="136"/>
      <c r="L1091" s="136"/>
      <c r="M1091" s="136"/>
      <c r="N1091" s="136"/>
      <c r="O1091" s="136"/>
      <c r="P1091" s="136"/>
      <c r="Q1091" s="136"/>
      <c r="R1091" s="136"/>
      <c r="S1091" s="136"/>
      <c r="T1091" s="136"/>
      <c r="U1091" s="136"/>
      <c r="V1091" s="136"/>
      <c r="W1091" s="136"/>
      <c r="X1091" s="136"/>
      <c r="Y1091" s="136"/>
      <c r="Z1091" s="136"/>
    </row>
    <row r="1092" ht="14.25" customHeight="1">
      <c r="A1092" s="136"/>
      <c r="B1092" s="136"/>
      <c r="C1092" s="136"/>
      <c r="D1092" s="136"/>
      <c r="E1092" s="2"/>
      <c r="F1092" s="2"/>
      <c r="G1092" s="136"/>
      <c r="H1092" s="136"/>
      <c r="I1092" s="136"/>
      <c r="J1092" s="136"/>
      <c r="K1092" s="136"/>
      <c r="L1092" s="136"/>
      <c r="M1092" s="136"/>
      <c r="N1092" s="136"/>
      <c r="O1092" s="136"/>
      <c r="P1092" s="136"/>
      <c r="Q1092" s="136"/>
      <c r="R1092" s="136"/>
      <c r="S1092" s="136"/>
      <c r="T1092" s="136"/>
      <c r="U1092" s="136"/>
      <c r="V1092" s="136"/>
      <c r="W1092" s="136"/>
      <c r="X1092" s="136"/>
      <c r="Y1092" s="136"/>
      <c r="Z1092" s="136"/>
    </row>
    <row r="1093" ht="14.25" customHeight="1">
      <c r="A1093" s="136"/>
      <c r="B1093" s="136"/>
      <c r="C1093" s="136"/>
      <c r="D1093" s="136"/>
      <c r="E1093" s="2"/>
      <c r="F1093" s="2"/>
      <c r="G1093" s="136"/>
      <c r="H1093" s="136"/>
      <c r="I1093" s="136"/>
      <c r="J1093" s="136"/>
      <c r="K1093" s="136"/>
      <c r="L1093" s="136"/>
      <c r="M1093" s="136"/>
      <c r="N1093" s="136"/>
      <c r="O1093" s="136"/>
      <c r="P1093" s="136"/>
      <c r="Q1093" s="136"/>
      <c r="R1093" s="136"/>
      <c r="S1093" s="136"/>
      <c r="T1093" s="136"/>
      <c r="U1093" s="136"/>
      <c r="V1093" s="136"/>
      <c r="W1093" s="136"/>
      <c r="X1093" s="136"/>
      <c r="Y1093" s="136"/>
      <c r="Z1093" s="136"/>
    </row>
    <row r="1094" ht="14.25" customHeight="1">
      <c r="A1094" s="136"/>
      <c r="B1094" s="136"/>
      <c r="C1094" s="136"/>
      <c r="D1094" s="136"/>
      <c r="E1094" s="2"/>
      <c r="F1094" s="2"/>
      <c r="G1094" s="136"/>
      <c r="H1094" s="136"/>
      <c r="I1094" s="136"/>
      <c r="J1094" s="136"/>
      <c r="K1094" s="136"/>
      <c r="L1094" s="136"/>
      <c r="M1094" s="136"/>
      <c r="N1094" s="136"/>
      <c r="O1094" s="136"/>
      <c r="P1094" s="136"/>
      <c r="Q1094" s="136"/>
      <c r="R1094" s="136"/>
      <c r="S1094" s="136"/>
      <c r="T1094" s="136"/>
      <c r="U1094" s="136"/>
      <c r="V1094" s="136"/>
      <c r="W1094" s="136"/>
      <c r="X1094" s="136"/>
      <c r="Y1094" s="136"/>
      <c r="Z1094" s="136"/>
    </row>
    <row r="1095" ht="14.25" customHeight="1">
      <c r="A1095" s="136"/>
      <c r="B1095" s="136"/>
      <c r="C1095" s="136"/>
      <c r="D1095" s="136"/>
      <c r="E1095" s="2"/>
      <c r="F1095" s="2"/>
      <c r="G1095" s="136"/>
      <c r="H1095" s="136"/>
      <c r="I1095" s="136"/>
      <c r="J1095" s="136"/>
      <c r="K1095" s="136"/>
      <c r="L1095" s="136"/>
      <c r="M1095" s="136"/>
      <c r="N1095" s="136"/>
      <c r="O1095" s="136"/>
      <c r="P1095" s="136"/>
      <c r="Q1095" s="136"/>
      <c r="R1095" s="136"/>
      <c r="S1095" s="136"/>
      <c r="T1095" s="136"/>
      <c r="U1095" s="136"/>
      <c r="V1095" s="136"/>
      <c r="W1095" s="136"/>
      <c r="X1095" s="136"/>
      <c r="Y1095" s="136"/>
      <c r="Z1095" s="136"/>
    </row>
    <row r="1096" ht="14.25" customHeight="1">
      <c r="A1096" s="136"/>
      <c r="B1096" s="136"/>
      <c r="C1096" s="136"/>
      <c r="D1096" s="136"/>
      <c r="E1096" s="2"/>
      <c r="F1096" s="2"/>
      <c r="G1096" s="136"/>
      <c r="H1096" s="136"/>
      <c r="I1096" s="136"/>
      <c r="J1096" s="136"/>
      <c r="K1096" s="136"/>
      <c r="L1096" s="136"/>
      <c r="M1096" s="136"/>
      <c r="N1096" s="136"/>
      <c r="O1096" s="136"/>
      <c r="P1096" s="136"/>
      <c r="Q1096" s="136"/>
      <c r="R1096" s="136"/>
      <c r="S1096" s="136"/>
      <c r="T1096" s="136"/>
      <c r="U1096" s="136"/>
      <c r="V1096" s="136"/>
      <c r="W1096" s="136"/>
      <c r="X1096" s="136"/>
      <c r="Y1096" s="136"/>
      <c r="Z1096" s="136"/>
    </row>
    <row r="1097" ht="14.25" customHeight="1">
      <c r="A1097" s="136"/>
      <c r="B1097" s="136"/>
      <c r="C1097" s="136"/>
      <c r="D1097" s="136"/>
      <c r="E1097" s="2"/>
      <c r="F1097" s="2"/>
      <c r="G1097" s="136"/>
      <c r="H1097" s="136"/>
      <c r="I1097" s="136"/>
      <c r="J1097" s="136"/>
      <c r="K1097" s="136"/>
      <c r="L1097" s="136"/>
      <c r="M1097" s="136"/>
      <c r="N1097" s="136"/>
      <c r="O1097" s="136"/>
      <c r="P1097" s="136"/>
      <c r="Q1097" s="136"/>
      <c r="R1097" s="136"/>
      <c r="S1097" s="136"/>
      <c r="T1097" s="136"/>
      <c r="U1097" s="136"/>
      <c r="V1097" s="136"/>
      <c r="W1097" s="136"/>
      <c r="X1097" s="136"/>
      <c r="Y1097" s="136"/>
      <c r="Z1097" s="136"/>
    </row>
    <row r="1098" ht="14.25" customHeight="1">
      <c r="A1098" s="136"/>
      <c r="B1098" s="136"/>
      <c r="C1098" s="136"/>
      <c r="D1098" s="136"/>
      <c r="E1098" s="2"/>
      <c r="F1098" s="2"/>
      <c r="G1098" s="136"/>
      <c r="H1098" s="136"/>
      <c r="I1098" s="136"/>
      <c r="J1098" s="136"/>
      <c r="K1098" s="136"/>
      <c r="L1098" s="136"/>
      <c r="M1098" s="136"/>
      <c r="N1098" s="136"/>
      <c r="O1098" s="136"/>
      <c r="P1098" s="136"/>
      <c r="Q1098" s="136"/>
      <c r="R1098" s="136"/>
      <c r="S1098" s="136"/>
      <c r="T1098" s="136"/>
      <c r="U1098" s="136"/>
      <c r="V1098" s="136"/>
      <c r="W1098" s="136"/>
      <c r="X1098" s="136"/>
      <c r="Y1098" s="136"/>
      <c r="Z1098" s="136"/>
    </row>
    <row r="1099" ht="14.25" customHeight="1">
      <c r="A1099" s="136"/>
      <c r="B1099" s="136"/>
      <c r="C1099" s="136"/>
      <c r="D1099" s="136"/>
      <c r="E1099" s="2"/>
      <c r="F1099" s="2"/>
      <c r="G1099" s="136"/>
      <c r="H1099" s="136"/>
      <c r="I1099" s="136"/>
      <c r="J1099" s="136"/>
      <c r="K1099" s="136"/>
      <c r="L1099" s="136"/>
      <c r="M1099" s="136"/>
      <c r="N1099" s="136"/>
      <c r="O1099" s="136"/>
      <c r="P1099" s="136"/>
      <c r="Q1099" s="136"/>
      <c r="R1099" s="136"/>
      <c r="S1099" s="136"/>
      <c r="T1099" s="136"/>
      <c r="U1099" s="136"/>
      <c r="V1099" s="136"/>
      <c r="W1099" s="136"/>
      <c r="X1099" s="136"/>
      <c r="Y1099" s="136"/>
      <c r="Z1099" s="136"/>
    </row>
    <row r="1100" ht="14.25" customHeight="1">
      <c r="A1100" s="136"/>
      <c r="B1100" s="136"/>
      <c r="C1100" s="136"/>
      <c r="D1100" s="136"/>
      <c r="E1100" s="2"/>
      <c r="F1100" s="2"/>
      <c r="G1100" s="136"/>
      <c r="H1100" s="136"/>
      <c r="I1100" s="136"/>
      <c r="J1100" s="136"/>
      <c r="K1100" s="136"/>
      <c r="L1100" s="136"/>
      <c r="M1100" s="136"/>
      <c r="N1100" s="136"/>
      <c r="O1100" s="136"/>
      <c r="P1100" s="136"/>
      <c r="Q1100" s="136"/>
      <c r="R1100" s="136"/>
      <c r="S1100" s="136"/>
      <c r="T1100" s="136"/>
      <c r="U1100" s="136"/>
      <c r="V1100" s="136"/>
      <c r="W1100" s="136"/>
      <c r="X1100" s="136"/>
      <c r="Y1100" s="136"/>
      <c r="Z1100" s="136"/>
    </row>
    <row r="1101" ht="14.25" customHeight="1">
      <c r="A1101" s="136"/>
      <c r="B1101" s="136"/>
      <c r="C1101" s="136"/>
      <c r="D1101" s="136"/>
      <c r="E1101" s="2"/>
      <c r="F1101" s="2"/>
      <c r="G1101" s="136"/>
      <c r="H1101" s="136"/>
      <c r="I1101" s="136"/>
      <c r="J1101" s="136"/>
      <c r="K1101" s="136"/>
      <c r="L1101" s="136"/>
      <c r="M1101" s="136"/>
      <c r="N1101" s="136"/>
      <c r="O1101" s="136"/>
      <c r="P1101" s="136"/>
      <c r="Q1101" s="136"/>
      <c r="R1101" s="136"/>
      <c r="S1101" s="136"/>
      <c r="T1101" s="136"/>
      <c r="U1101" s="136"/>
      <c r="V1101" s="136"/>
      <c r="W1101" s="136"/>
      <c r="X1101" s="136"/>
      <c r="Y1101" s="136"/>
      <c r="Z1101" s="136"/>
    </row>
    <row r="1102" ht="14.25" customHeight="1">
      <c r="A1102" s="136"/>
      <c r="B1102" s="136"/>
      <c r="C1102" s="136"/>
      <c r="D1102" s="136"/>
      <c r="E1102" s="2"/>
      <c r="F1102" s="2"/>
      <c r="G1102" s="136"/>
      <c r="H1102" s="136"/>
      <c r="I1102" s="136"/>
      <c r="J1102" s="136"/>
      <c r="K1102" s="136"/>
      <c r="L1102" s="136"/>
      <c r="M1102" s="136"/>
      <c r="N1102" s="136"/>
      <c r="O1102" s="136"/>
      <c r="P1102" s="136"/>
      <c r="Q1102" s="136"/>
      <c r="R1102" s="136"/>
      <c r="S1102" s="136"/>
      <c r="T1102" s="136"/>
      <c r="U1102" s="136"/>
      <c r="V1102" s="136"/>
      <c r="W1102" s="136"/>
      <c r="X1102" s="136"/>
      <c r="Y1102" s="136"/>
      <c r="Z1102" s="136"/>
    </row>
    <row r="1103" ht="14.25" customHeight="1">
      <c r="A1103" s="136"/>
      <c r="B1103" s="136"/>
      <c r="C1103" s="136"/>
      <c r="D1103" s="136"/>
      <c r="E1103" s="2"/>
      <c r="F1103" s="2"/>
      <c r="G1103" s="136"/>
      <c r="H1103" s="136"/>
      <c r="I1103" s="136"/>
      <c r="J1103" s="136"/>
      <c r="K1103" s="136"/>
      <c r="L1103" s="136"/>
      <c r="M1103" s="136"/>
      <c r="N1103" s="136"/>
      <c r="O1103" s="136"/>
      <c r="P1103" s="136"/>
      <c r="Q1103" s="136"/>
      <c r="R1103" s="136"/>
      <c r="S1103" s="136"/>
      <c r="T1103" s="136"/>
      <c r="U1103" s="136"/>
      <c r="V1103" s="136"/>
      <c r="W1103" s="136"/>
      <c r="X1103" s="136"/>
      <c r="Y1103" s="136"/>
      <c r="Z1103" s="136"/>
    </row>
    <row r="1104" ht="14.25" customHeight="1">
      <c r="A1104" s="136"/>
      <c r="B1104" s="136"/>
      <c r="C1104" s="136"/>
      <c r="D1104" s="136"/>
      <c r="E1104" s="2"/>
      <c r="F1104" s="2"/>
      <c r="G1104" s="136"/>
      <c r="H1104" s="136"/>
      <c r="I1104" s="136"/>
      <c r="J1104" s="136"/>
      <c r="K1104" s="136"/>
      <c r="L1104" s="136"/>
      <c r="M1104" s="136"/>
      <c r="N1104" s="136"/>
      <c r="O1104" s="136"/>
      <c r="P1104" s="136"/>
      <c r="Q1104" s="136"/>
      <c r="R1104" s="136"/>
      <c r="S1104" s="136"/>
      <c r="T1104" s="136"/>
      <c r="U1104" s="136"/>
      <c r="V1104" s="136"/>
      <c r="W1104" s="136"/>
      <c r="X1104" s="136"/>
      <c r="Y1104" s="136"/>
      <c r="Z1104" s="136"/>
    </row>
    <row r="1105" ht="14.25" customHeight="1">
      <c r="A1105" s="136"/>
      <c r="B1105" s="136"/>
      <c r="C1105" s="136"/>
      <c r="D1105" s="136"/>
      <c r="E1105" s="2"/>
      <c r="F1105" s="2"/>
      <c r="G1105" s="136"/>
      <c r="H1105" s="136"/>
      <c r="I1105" s="136"/>
      <c r="J1105" s="136"/>
      <c r="K1105" s="136"/>
      <c r="L1105" s="136"/>
      <c r="M1105" s="136"/>
      <c r="N1105" s="136"/>
      <c r="O1105" s="136"/>
      <c r="P1105" s="136"/>
      <c r="Q1105" s="136"/>
      <c r="R1105" s="136"/>
      <c r="S1105" s="136"/>
      <c r="T1105" s="136"/>
      <c r="U1105" s="136"/>
      <c r="V1105" s="136"/>
      <c r="W1105" s="136"/>
      <c r="X1105" s="136"/>
      <c r="Y1105" s="136"/>
      <c r="Z1105" s="136"/>
    </row>
    <row r="1106" ht="14.25" customHeight="1">
      <c r="A1106" s="136"/>
      <c r="B1106" s="136"/>
      <c r="C1106" s="136"/>
      <c r="D1106" s="136"/>
      <c r="E1106" s="2"/>
      <c r="F1106" s="2"/>
      <c r="G1106" s="136"/>
      <c r="H1106" s="136"/>
      <c r="I1106" s="136"/>
      <c r="J1106" s="136"/>
      <c r="K1106" s="136"/>
      <c r="L1106" s="136"/>
      <c r="M1106" s="136"/>
      <c r="N1106" s="136"/>
      <c r="O1106" s="136"/>
      <c r="P1106" s="136"/>
      <c r="Q1106" s="136"/>
      <c r="R1106" s="136"/>
      <c r="S1106" s="136"/>
      <c r="T1106" s="136"/>
      <c r="U1106" s="136"/>
      <c r="V1106" s="136"/>
      <c r="W1106" s="136"/>
      <c r="X1106" s="136"/>
      <c r="Y1106" s="136"/>
      <c r="Z1106" s="136"/>
    </row>
    <row r="1107" ht="14.25" customHeight="1">
      <c r="A1107" s="136"/>
      <c r="B1107" s="136"/>
      <c r="C1107" s="136"/>
      <c r="D1107" s="136"/>
      <c r="E1107" s="2"/>
      <c r="F1107" s="2"/>
      <c r="G1107" s="136"/>
      <c r="H1107" s="136"/>
      <c r="I1107" s="136"/>
      <c r="J1107" s="136"/>
      <c r="K1107" s="136"/>
      <c r="L1107" s="136"/>
      <c r="M1107" s="136"/>
      <c r="N1107" s="136"/>
      <c r="O1107" s="136"/>
      <c r="P1107" s="136"/>
      <c r="Q1107" s="136"/>
      <c r="R1107" s="136"/>
      <c r="S1107" s="136"/>
      <c r="T1107" s="136"/>
      <c r="U1107" s="136"/>
      <c r="V1107" s="136"/>
      <c r="W1107" s="136"/>
      <c r="X1107" s="136"/>
      <c r="Y1107" s="136"/>
      <c r="Z1107" s="136"/>
    </row>
    <row r="1108" ht="14.25" customHeight="1">
      <c r="A1108" s="136"/>
      <c r="B1108" s="136"/>
      <c r="C1108" s="136"/>
      <c r="D1108" s="136"/>
      <c r="E1108" s="2"/>
      <c r="F1108" s="2"/>
      <c r="G1108" s="136"/>
      <c r="H1108" s="136"/>
      <c r="I1108" s="136"/>
      <c r="J1108" s="136"/>
      <c r="K1108" s="136"/>
      <c r="L1108" s="136"/>
      <c r="M1108" s="136"/>
      <c r="N1108" s="136"/>
      <c r="O1108" s="136"/>
      <c r="P1108" s="136"/>
      <c r="Q1108" s="136"/>
      <c r="R1108" s="136"/>
      <c r="S1108" s="136"/>
      <c r="T1108" s="136"/>
      <c r="U1108" s="136"/>
      <c r="V1108" s="136"/>
      <c r="W1108" s="136"/>
      <c r="X1108" s="136"/>
      <c r="Y1108" s="136"/>
      <c r="Z1108" s="136"/>
    </row>
    <row r="1109" ht="14.25" customHeight="1">
      <c r="A1109" s="136"/>
      <c r="B1109" s="136"/>
      <c r="C1109" s="136"/>
      <c r="D1109" s="136"/>
      <c r="E1109" s="2"/>
      <c r="F1109" s="2"/>
      <c r="G1109" s="136"/>
      <c r="H1109" s="136"/>
      <c r="I1109" s="136"/>
      <c r="J1109" s="136"/>
      <c r="K1109" s="136"/>
      <c r="L1109" s="136"/>
      <c r="M1109" s="136"/>
      <c r="N1109" s="136"/>
      <c r="O1109" s="136"/>
      <c r="P1109" s="136"/>
      <c r="Q1109" s="136"/>
      <c r="R1109" s="136"/>
      <c r="S1109" s="136"/>
      <c r="T1109" s="136"/>
      <c r="U1109" s="136"/>
      <c r="V1109" s="136"/>
      <c r="W1109" s="136"/>
      <c r="X1109" s="136"/>
      <c r="Y1109" s="136"/>
      <c r="Z1109" s="136"/>
    </row>
    <row r="1110" ht="14.25" customHeight="1">
      <c r="A1110" s="136"/>
      <c r="B1110" s="136"/>
      <c r="C1110" s="136"/>
      <c r="D1110" s="136"/>
      <c r="E1110" s="2"/>
      <c r="F1110" s="2"/>
      <c r="G1110" s="136"/>
      <c r="H1110" s="136"/>
      <c r="I1110" s="136"/>
      <c r="J1110" s="136"/>
      <c r="K1110" s="136"/>
      <c r="L1110" s="136"/>
      <c r="M1110" s="136"/>
      <c r="N1110" s="136"/>
      <c r="O1110" s="136"/>
      <c r="P1110" s="136"/>
      <c r="Q1110" s="136"/>
      <c r="R1110" s="136"/>
      <c r="S1110" s="136"/>
      <c r="T1110" s="136"/>
      <c r="U1110" s="136"/>
      <c r="V1110" s="136"/>
      <c r="W1110" s="136"/>
      <c r="X1110" s="136"/>
      <c r="Y1110" s="136"/>
      <c r="Z1110" s="136"/>
    </row>
    <row r="1111" ht="14.25" customHeight="1">
      <c r="A1111" s="136"/>
      <c r="B1111" s="136"/>
      <c r="C1111" s="136"/>
      <c r="D1111" s="136"/>
      <c r="E1111" s="2"/>
      <c r="F1111" s="2"/>
      <c r="G1111" s="136"/>
      <c r="H1111" s="136"/>
      <c r="I1111" s="136"/>
      <c r="J1111" s="136"/>
      <c r="K1111" s="136"/>
      <c r="L1111" s="136"/>
      <c r="M1111" s="136"/>
      <c r="N1111" s="136"/>
      <c r="O1111" s="136"/>
      <c r="P1111" s="136"/>
      <c r="Q1111" s="136"/>
      <c r="R1111" s="136"/>
      <c r="S1111" s="136"/>
      <c r="T1111" s="136"/>
      <c r="U1111" s="136"/>
      <c r="V1111" s="136"/>
      <c r="W1111" s="136"/>
      <c r="X1111" s="136"/>
      <c r="Y1111" s="136"/>
      <c r="Z1111" s="136"/>
    </row>
    <row r="1112" ht="14.25" customHeight="1">
      <c r="A1112" s="136"/>
      <c r="B1112" s="136"/>
      <c r="C1112" s="136"/>
      <c r="D1112" s="136"/>
      <c r="E1112" s="2"/>
      <c r="F1112" s="2"/>
      <c r="G1112" s="136"/>
      <c r="H1112" s="136"/>
      <c r="I1112" s="136"/>
      <c r="J1112" s="136"/>
      <c r="K1112" s="136"/>
      <c r="L1112" s="136"/>
      <c r="M1112" s="136"/>
      <c r="N1112" s="136"/>
      <c r="O1112" s="136"/>
      <c r="P1112" s="136"/>
      <c r="Q1112" s="136"/>
      <c r="R1112" s="136"/>
      <c r="S1112" s="136"/>
      <c r="T1112" s="136"/>
      <c r="U1112" s="136"/>
      <c r="V1112" s="136"/>
      <c r="W1112" s="136"/>
      <c r="X1112" s="136"/>
      <c r="Y1112" s="136"/>
      <c r="Z1112" s="136"/>
    </row>
    <row r="1113" ht="14.25" customHeight="1">
      <c r="A1113" s="136"/>
      <c r="B1113" s="136"/>
      <c r="C1113" s="136"/>
      <c r="D1113" s="136"/>
      <c r="E1113" s="2"/>
      <c r="F1113" s="2"/>
      <c r="G1113" s="136"/>
      <c r="H1113" s="136"/>
      <c r="I1113" s="136"/>
      <c r="J1113" s="136"/>
      <c r="K1113" s="136"/>
      <c r="L1113" s="136"/>
      <c r="M1113" s="136"/>
      <c r="N1113" s="136"/>
      <c r="O1113" s="136"/>
      <c r="P1113" s="136"/>
      <c r="Q1113" s="136"/>
      <c r="R1113" s="136"/>
      <c r="S1113" s="136"/>
      <c r="T1113" s="136"/>
      <c r="U1113" s="136"/>
      <c r="V1113" s="136"/>
      <c r="W1113" s="136"/>
      <c r="X1113" s="136"/>
      <c r="Y1113" s="136"/>
      <c r="Z1113" s="136"/>
    </row>
    <row r="1114" ht="14.25" customHeight="1">
      <c r="A1114" s="136"/>
      <c r="B1114" s="136"/>
      <c r="C1114" s="136"/>
      <c r="D1114" s="136"/>
      <c r="E1114" s="2"/>
      <c r="F1114" s="2"/>
      <c r="G1114" s="136"/>
      <c r="H1114" s="136"/>
      <c r="I1114" s="136"/>
      <c r="J1114" s="136"/>
      <c r="K1114" s="136"/>
      <c r="L1114" s="136"/>
      <c r="M1114" s="136"/>
      <c r="N1114" s="136"/>
      <c r="O1114" s="136"/>
      <c r="P1114" s="136"/>
      <c r="Q1114" s="136"/>
      <c r="R1114" s="136"/>
      <c r="S1114" s="136"/>
      <c r="T1114" s="136"/>
      <c r="U1114" s="136"/>
      <c r="V1114" s="136"/>
      <c r="W1114" s="136"/>
      <c r="X1114" s="136"/>
      <c r="Y1114" s="136"/>
      <c r="Z1114" s="136"/>
    </row>
    <row r="1115" ht="14.25" customHeight="1">
      <c r="A1115" s="136"/>
      <c r="B1115" s="136"/>
      <c r="C1115" s="136"/>
      <c r="D1115" s="136"/>
      <c r="E1115" s="2"/>
      <c r="F1115" s="2"/>
      <c r="G1115" s="136"/>
      <c r="H1115" s="136"/>
      <c r="I1115" s="136"/>
      <c r="J1115" s="136"/>
      <c r="K1115" s="136"/>
      <c r="L1115" s="136"/>
      <c r="M1115" s="136"/>
      <c r="N1115" s="136"/>
      <c r="O1115" s="136"/>
      <c r="P1115" s="136"/>
      <c r="Q1115" s="136"/>
      <c r="R1115" s="136"/>
      <c r="S1115" s="136"/>
      <c r="T1115" s="136"/>
      <c r="U1115" s="136"/>
      <c r="V1115" s="136"/>
      <c r="W1115" s="136"/>
      <c r="X1115" s="136"/>
      <c r="Y1115" s="136"/>
      <c r="Z1115" s="136"/>
    </row>
    <row r="1116" ht="14.25" customHeight="1">
      <c r="A1116" s="136"/>
      <c r="B1116" s="136"/>
      <c r="C1116" s="136"/>
      <c r="D1116" s="136"/>
      <c r="E1116" s="2"/>
      <c r="F1116" s="2"/>
      <c r="G1116" s="136"/>
      <c r="H1116" s="136"/>
      <c r="I1116" s="136"/>
      <c r="J1116" s="136"/>
      <c r="K1116" s="136"/>
      <c r="L1116" s="136"/>
      <c r="M1116" s="136"/>
      <c r="N1116" s="136"/>
      <c r="O1116" s="136"/>
      <c r="P1116" s="136"/>
      <c r="Q1116" s="136"/>
      <c r="R1116" s="136"/>
      <c r="S1116" s="136"/>
      <c r="T1116" s="136"/>
      <c r="U1116" s="136"/>
      <c r="V1116" s="136"/>
      <c r="W1116" s="136"/>
      <c r="X1116" s="136"/>
      <c r="Y1116" s="136"/>
      <c r="Z1116" s="136"/>
    </row>
    <row r="1117" ht="14.25" customHeight="1">
      <c r="A1117" s="136"/>
      <c r="B1117" s="136"/>
      <c r="C1117" s="136"/>
      <c r="D1117" s="136"/>
      <c r="E1117" s="2"/>
      <c r="F1117" s="2"/>
      <c r="G1117" s="136"/>
      <c r="H1117" s="136"/>
      <c r="I1117" s="136"/>
      <c r="J1117" s="136"/>
      <c r="K1117" s="136"/>
      <c r="L1117" s="136"/>
      <c r="M1117" s="136"/>
      <c r="N1117" s="136"/>
      <c r="O1117" s="136"/>
      <c r="P1117" s="136"/>
      <c r="Q1117" s="136"/>
      <c r="R1117" s="136"/>
      <c r="S1117" s="136"/>
      <c r="T1117" s="136"/>
      <c r="U1117" s="136"/>
      <c r="V1117" s="136"/>
      <c r="W1117" s="136"/>
      <c r="X1117" s="136"/>
      <c r="Y1117" s="136"/>
      <c r="Z1117" s="136"/>
    </row>
    <row r="1118" ht="14.25" customHeight="1">
      <c r="A1118" s="136"/>
      <c r="B1118" s="136"/>
      <c r="C1118" s="136"/>
      <c r="D1118" s="136"/>
      <c r="E1118" s="2"/>
      <c r="F1118" s="2"/>
      <c r="G1118" s="136"/>
      <c r="H1118" s="136"/>
      <c r="I1118" s="136"/>
      <c r="J1118" s="136"/>
      <c r="K1118" s="136"/>
      <c r="L1118" s="136"/>
      <c r="M1118" s="136"/>
      <c r="N1118" s="136"/>
      <c r="O1118" s="136"/>
      <c r="P1118" s="136"/>
      <c r="Q1118" s="136"/>
      <c r="R1118" s="136"/>
      <c r="S1118" s="136"/>
      <c r="T1118" s="136"/>
      <c r="U1118" s="136"/>
      <c r="V1118" s="136"/>
      <c r="W1118" s="136"/>
      <c r="X1118" s="136"/>
      <c r="Y1118" s="136"/>
      <c r="Z1118" s="136"/>
    </row>
    <row r="1119" ht="14.25" customHeight="1">
      <c r="A1119" s="136"/>
      <c r="B1119" s="136"/>
      <c r="C1119" s="136"/>
      <c r="D1119" s="136"/>
      <c r="E1119" s="2"/>
      <c r="F1119" s="2"/>
      <c r="G1119" s="136"/>
      <c r="H1119" s="136"/>
      <c r="I1119" s="136"/>
      <c r="J1119" s="136"/>
      <c r="K1119" s="136"/>
      <c r="L1119" s="136"/>
      <c r="M1119" s="136"/>
      <c r="N1119" s="136"/>
      <c r="O1119" s="136"/>
      <c r="P1119" s="136"/>
      <c r="Q1119" s="136"/>
      <c r="R1119" s="136"/>
      <c r="S1119" s="136"/>
      <c r="T1119" s="136"/>
      <c r="U1119" s="136"/>
      <c r="V1119" s="136"/>
      <c r="W1119" s="136"/>
      <c r="X1119" s="136"/>
      <c r="Y1119" s="136"/>
      <c r="Z1119" s="136"/>
    </row>
    <row r="1120" ht="14.25" customHeight="1">
      <c r="A1120" s="136"/>
      <c r="B1120" s="136"/>
      <c r="C1120" s="136"/>
      <c r="D1120" s="136"/>
      <c r="E1120" s="2"/>
      <c r="F1120" s="2"/>
      <c r="G1120" s="136"/>
      <c r="H1120" s="136"/>
      <c r="I1120" s="136"/>
      <c r="J1120" s="136"/>
      <c r="K1120" s="136"/>
      <c r="L1120" s="136"/>
      <c r="M1120" s="136"/>
      <c r="N1120" s="136"/>
      <c r="O1120" s="136"/>
      <c r="P1120" s="136"/>
      <c r="Q1120" s="136"/>
      <c r="R1120" s="136"/>
      <c r="S1120" s="136"/>
      <c r="T1120" s="136"/>
      <c r="U1120" s="136"/>
      <c r="V1120" s="136"/>
      <c r="W1120" s="136"/>
      <c r="X1120" s="136"/>
      <c r="Y1120" s="136"/>
      <c r="Z1120" s="136"/>
    </row>
    <row r="1121" ht="14.25" customHeight="1">
      <c r="A1121" s="136"/>
      <c r="B1121" s="136"/>
      <c r="C1121" s="136"/>
      <c r="D1121" s="136"/>
      <c r="E1121" s="2"/>
      <c r="F1121" s="2"/>
      <c r="G1121" s="136"/>
      <c r="H1121" s="136"/>
      <c r="I1121" s="136"/>
      <c r="J1121" s="136"/>
      <c r="K1121" s="136"/>
      <c r="L1121" s="136"/>
      <c r="M1121" s="136"/>
      <c r="N1121" s="136"/>
      <c r="O1121" s="136"/>
      <c r="P1121" s="136"/>
      <c r="Q1121" s="136"/>
      <c r="R1121" s="136"/>
      <c r="S1121" s="136"/>
      <c r="T1121" s="136"/>
      <c r="U1121" s="136"/>
      <c r="V1121" s="136"/>
      <c r="W1121" s="136"/>
      <c r="X1121" s="136"/>
      <c r="Y1121" s="136"/>
      <c r="Z1121" s="136"/>
    </row>
    <row r="1122" ht="14.25" customHeight="1">
      <c r="A1122" s="136"/>
      <c r="B1122" s="136"/>
      <c r="C1122" s="136"/>
      <c r="D1122" s="136"/>
      <c r="E1122" s="2"/>
      <c r="F1122" s="2"/>
      <c r="G1122" s="136"/>
      <c r="H1122" s="136"/>
      <c r="I1122" s="136"/>
      <c r="J1122" s="136"/>
      <c r="K1122" s="136"/>
      <c r="L1122" s="136"/>
      <c r="M1122" s="136"/>
      <c r="N1122" s="136"/>
      <c r="O1122" s="136"/>
      <c r="P1122" s="136"/>
      <c r="Q1122" s="136"/>
      <c r="R1122" s="136"/>
      <c r="S1122" s="136"/>
      <c r="T1122" s="136"/>
      <c r="U1122" s="136"/>
      <c r="V1122" s="136"/>
      <c r="W1122" s="136"/>
      <c r="X1122" s="136"/>
      <c r="Y1122" s="136"/>
      <c r="Z1122" s="136"/>
    </row>
    <row r="1123" ht="14.25" customHeight="1">
      <c r="A1123" s="136"/>
      <c r="B1123" s="136"/>
      <c r="C1123" s="136"/>
      <c r="D1123" s="136"/>
      <c r="E1123" s="2"/>
      <c r="F1123" s="2"/>
      <c r="G1123" s="136"/>
      <c r="H1123" s="136"/>
      <c r="I1123" s="136"/>
      <c r="J1123" s="136"/>
      <c r="K1123" s="136"/>
      <c r="L1123" s="136"/>
      <c r="M1123" s="136"/>
      <c r="N1123" s="136"/>
      <c r="O1123" s="136"/>
      <c r="P1123" s="136"/>
      <c r="Q1123" s="136"/>
      <c r="R1123" s="136"/>
      <c r="S1123" s="136"/>
      <c r="T1123" s="136"/>
      <c r="U1123" s="136"/>
      <c r="V1123" s="136"/>
      <c r="W1123" s="136"/>
      <c r="X1123" s="136"/>
      <c r="Y1123" s="136"/>
      <c r="Z1123" s="136"/>
    </row>
    <row r="1124" ht="14.25" customHeight="1">
      <c r="A1124" s="136"/>
      <c r="B1124" s="136"/>
      <c r="C1124" s="136"/>
      <c r="D1124" s="136"/>
      <c r="E1124" s="2"/>
      <c r="F1124" s="2"/>
      <c r="G1124" s="136"/>
      <c r="H1124" s="136"/>
      <c r="I1124" s="136"/>
      <c r="J1124" s="136"/>
      <c r="K1124" s="136"/>
      <c r="L1124" s="136"/>
      <c r="M1124" s="136"/>
      <c r="N1124" s="136"/>
      <c r="O1124" s="136"/>
      <c r="P1124" s="136"/>
      <c r="Q1124" s="136"/>
      <c r="R1124" s="136"/>
      <c r="S1124" s="136"/>
      <c r="T1124" s="136"/>
      <c r="U1124" s="136"/>
      <c r="V1124" s="136"/>
      <c r="W1124" s="136"/>
      <c r="X1124" s="136"/>
      <c r="Y1124" s="136"/>
      <c r="Z1124" s="136"/>
    </row>
    <row r="1125" ht="14.25" customHeight="1">
      <c r="A1125" s="136"/>
      <c r="B1125" s="136"/>
      <c r="C1125" s="136"/>
      <c r="D1125" s="136"/>
      <c r="E1125" s="2"/>
      <c r="F1125" s="2"/>
      <c r="G1125" s="136"/>
      <c r="H1125" s="136"/>
      <c r="I1125" s="136"/>
      <c r="J1125" s="136"/>
      <c r="K1125" s="136"/>
      <c r="L1125" s="136"/>
      <c r="M1125" s="136"/>
      <c r="N1125" s="136"/>
      <c r="O1125" s="136"/>
      <c r="P1125" s="136"/>
      <c r="Q1125" s="136"/>
      <c r="R1125" s="136"/>
      <c r="S1125" s="136"/>
      <c r="T1125" s="136"/>
      <c r="U1125" s="136"/>
      <c r="V1125" s="136"/>
      <c r="W1125" s="136"/>
      <c r="X1125" s="136"/>
      <c r="Y1125" s="136"/>
      <c r="Z1125" s="136"/>
    </row>
    <row r="1126" ht="14.25" customHeight="1">
      <c r="A1126" s="136"/>
      <c r="B1126" s="136"/>
      <c r="C1126" s="136"/>
      <c r="D1126" s="136"/>
      <c r="E1126" s="2"/>
      <c r="F1126" s="2"/>
      <c r="G1126" s="136"/>
      <c r="H1126" s="136"/>
      <c r="I1126" s="136"/>
      <c r="J1126" s="136"/>
      <c r="K1126" s="136"/>
      <c r="L1126" s="136"/>
      <c r="M1126" s="136"/>
      <c r="N1126" s="136"/>
      <c r="O1126" s="136"/>
      <c r="P1126" s="136"/>
      <c r="Q1126" s="136"/>
      <c r="R1126" s="136"/>
      <c r="S1126" s="136"/>
      <c r="T1126" s="136"/>
      <c r="U1126" s="136"/>
      <c r="V1126" s="136"/>
      <c r="W1126" s="136"/>
      <c r="X1126" s="136"/>
      <c r="Y1126" s="136"/>
      <c r="Z1126" s="136"/>
    </row>
    <row r="1127" ht="14.25" customHeight="1">
      <c r="A1127" s="136"/>
      <c r="B1127" s="136"/>
      <c r="C1127" s="136"/>
      <c r="D1127" s="136"/>
      <c r="E1127" s="2"/>
      <c r="F1127" s="2"/>
      <c r="G1127" s="136"/>
      <c r="H1127" s="136"/>
      <c r="I1127" s="136"/>
      <c r="J1127" s="136"/>
      <c r="K1127" s="136"/>
      <c r="L1127" s="136"/>
      <c r="M1127" s="136"/>
      <c r="N1127" s="136"/>
      <c r="O1127" s="136"/>
      <c r="P1127" s="136"/>
      <c r="Q1127" s="136"/>
      <c r="R1127" s="136"/>
      <c r="S1127" s="136"/>
      <c r="T1127" s="136"/>
      <c r="U1127" s="136"/>
      <c r="V1127" s="136"/>
      <c r="W1127" s="136"/>
      <c r="X1127" s="136"/>
      <c r="Y1127" s="136"/>
      <c r="Z1127" s="136"/>
    </row>
    <row r="1128" ht="14.25" customHeight="1">
      <c r="A1128" s="136"/>
      <c r="B1128" s="136"/>
      <c r="C1128" s="136"/>
      <c r="D1128" s="136"/>
      <c r="E1128" s="2"/>
      <c r="F1128" s="2"/>
      <c r="G1128" s="136"/>
      <c r="H1128" s="136"/>
      <c r="I1128" s="136"/>
      <c r="J1128" s="136"/>
      <c r="K1128" s="136"/>
      <c r="L1128" s="136"/>
      <c r="M1128" s="136"/>
      <c r="N1128" s="136"/>
      <c r="O1128" s="136"/>
      <c r="P1128" s="136"/>
      <c r="Q1128" s="136"/>
      <c r="R1128" s="136"/>
      <c r="S1128" s="136"/>
      <c r="T1128" s="136"/>
      <c r="U1128" s="136"/>
      <c r="V1128" s="136"/>
      <c r="W1128" s="136"/>
      <c r="X1128" s="136"/>
      <c r="Y1128" s="136"/>
      <c r="Z1128" s="136"/>
    </row>
    <row r="1129" ht="14.25" customHeight="1">
      <c r="A1129" s="136"/>
      <c r="B1129" s="136"/>
      <c r="C1129" s="136"/>
      <c r="D1129" s="136"/>
      <c r="E1129" s="2"/>
      <c r="F1129" s="2"/>
      <c r="G1129" s="136"/>
      <c r="H1129" s="136"/>
      <c r="I1129" s="136"/>
      <c r="J1129" s="136"/>
      <c r="K1129" s="136"/>
      <c r="L1129" s="136"/>
      <c r="M1129" s="136"/>
      <c r="N1129" s="136"/>
      <c r="O1129" s="136"/>
      <c r="P1129" s="136"/>
      <c r="Q1129" s="136"/>
      <c r="R1129" s="136"/>
      <c r="S1129" s="136"/>
      <c r="T1129" s="136"/>
      <c r="U1129" s="136"/>
      <c r="V1129" s="136"/>
      <c r="W1129" s="136"/>
      <c r="X1129" s="136"/>
      <c r="Y1129" s="136"/>
      <c r="Z1129" s="136"/>
    </row>
    <row r="1130" ht="14.25" customHeight="1">
      <c r="A1130" s="136"/>
      <c r="B1130" s="136"/>
      <c r="C1130" s="136"/>
      <c r="D1130" s="136"/>
      <c r="E1130" s="2"/>
      <c r="F1130" s="2"/>
      <c r="G1130" s="136"/>
      <c r="H1130" s="136"/>
      <c r="I1130" s="136"/>
      <c r="J1130" s="136"/>
      <c r="K1130" s="136"/>
      <c r="L1130" s="136"/>
      <c r="M1130" s="136"/>
      <c r="N1130" s="136"/>
      <c r="O1130" s="136"/>
      <c r="P1130" s="136"/>
      <c r="Q1130" s="136"/>
      <c r="R1130" s="136"/>
      <c r="S1130" s="136"/>
      <c r="T1130" s="136"/>
      <c r="U1130" s="136"/>
      <c r="V1130" s="136"/>
      <c r="W1130" s="136"/>
      <c r="X1130" s="136"/>
      <c r="Y1130" s="136"/>
      <c r="Z1130" s="136"/>
    </row>
    <row r="1131" ht="14.25" customHeight="1">
      <c r="A1131" s="136"/>
      <c r="B1131" s="136"/>
      <c r="C1131" s="136"/>
      <c r="D1131" s="136"/>
      <c r="E1131" s="2"/>
      <c r="F1131" s="2"/>
      <c r="G1131" s="136"/>
      <c r="H1131" s="136"/>
      <c r="I1131" s="136"/>
      <c r="J1131" s="136"/>
      <c r="K1131" s="136"/>
      <c r="L1131" s="136"/>
      <c r="M1131" s="136"/>
      <c r="N1131" s="136"/>
      <c r="O1131" s="136"/>
      <c r="P1131" s="136"/>
      <c r="Q1131" s="136"/>
      <c r="R1131" s="136"/>
      <c r="S1131" s="136"/>
      <c r="T1131" s="136"/>
      <c r="U1131" s="136"/>
      <c r="V1131" s="136"/>
      <c r="W1131" s="136"/>
      <c r="X1131" s="136"/>
      <c r="Y1131" s="136"/>
      <c r="Z1131" s="136"/>
    </row>
    <row r="1132" ht="14.25" customHeight="1">
      <c r="A1132" s="136"/>
      <c r="B1132" s="136"/>
      <c r="C1132" s="136"/>
      <c r="D1132" s="136"/>
      <c r="E1132" s="2"/>
      <c r="F1132" s="2"/>
      <c r="G1132" s="136"/>
      <c r="H1132" s="136"/>
      <c r="I1132" s="136"/>
      <c r="J1132" s="136"/>
      <c r="K1132" s="136"/>
      <c r="L1132" s="136"/>
      <c r="M1132" s="136"/>
      <c r="N1132" s="136"/>
      <c r="O1132" s="136"/>
      <c r="P1132" s="136"/>
      <c r="Q1132" s="136"/>
      <c r="R1132" s="136"/>
      <c r="S1132" s="136"/>
      <c r="T1132" s="136"/>
      <c r="U1132" s="136"/>
      <c r="V1132" s="136"/>
      <c r="W1132" s="136"/>
      <c r="X1132" s="136"/>
      <c r="Y1132" s="136"/>
      <c r="Z1132" s="136"/>
    </row>
    <row r="1133" ht="14.25" customHeight="1">
      <c r="A1133" s="136"/>
      <c r="B1133" s="136"/>
      <c r="C1133" s="136"/>
      <c r="D1133" s="136"/>
      <c r="E1133" s="2"/>
      <c r="F1133" s="2"/>
      <c r="G1133" s="136"/>
      <c r="H1133" s="136"/>
      <c r="I1133" s="136"/>
      <c r="J1133" s="136"/>
      <c r="K1133" s="136"/>
      <c r="L1133" s="136"/>
      <c r="M1133" s="136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  <c r="X1133" s="136"/>
      <c r="Y1133" s="136"/>
      <c r="Z1133" s="136"/>
    </row>
    <row r="1134" ht="14.25" customHeight="1">
      <c r="A1134" s="136"/>
      <c r="B1134" s="136"/>
      <c r="C1134" s="136"/>
      <c r="D1134" s="136"/>
      <c r="E1134" s="2"/>
      <c r="F1134" s="2"/>
      <c r="G1134" s="136"/>
      <c r="H1134" s="136"/>
      <c r="I1134" s="136"/>
      <c r="J1134" s="136"/>
      <c r="K1134" s="136"/>
      <c r="L1134" s="136"/>
      <c r="M1134" s="136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  <c r="X1134" s="136"/>
      <c r="Y1134" s="136"/>
      <c r="Z1134" s="136"/>
    </row>
    <row r="1135" ht="14.25" customHeight="1">
      <c r="A1135" s="136"/>
      <c r="B1135" s="136"/>
      <c r="C1135" s="136"/>
      <c r="D1135" s="136"/>
      <c r="E1135" s="2"/>
      <c r="F1135" s="2"/>
      <c r="G1135" s="136"/>
      <c r="H1135" s="136"/>
      <c r="I1135" s="136"/>
      <c r="J1135" s="136"/>
      <c r="K1135" s="136"/>
      <c r="L1135" s="136"/>
      <c r="M1135" s="136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  <c r="X1135" s="136"/>
      <c r="Y1135" s="136"/>
      <c r="Z1135" s="136"/>
    </row>
    <row r="1136" ht="14.25" customHeight="1">
      <c r="A1136" s="136"/>
      <c r="B1136" s="136"/>
      <c r="C1136" s="136"/>
      <c r="D1136" s="136"/>
      <c r="E1136" s="2"/>
      <c r="F1136" s="2"/>
      <c r="G1136" s="136"/>
      <c r="H1136" s="136"/>
      <c r="I1136" s="136"/>
      <c r="J1136" s="136"/>
      <c r="K1136" s="136"/>
      <c r="L1136" s="136"/>
      <c r="M1136" s="136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  <c r="X1136" s="136"/>
      <c r="Y1136" s="136"/>
      <c r="Z1136" s="136"/>
    </row>
    <row r="1137" ht="14.25" customHeight="1">
      <c r="A1137" s="136"/>
      <c r="B1137" s="136"/>
      <c r="C1137" s="136"/>
      <c r="D1137" s="136"/>
      <c r="E1137" s="2"/>
      <c r="F1137" s="2"/>
      <c r="G1137" s="136"/>
      <c r="H1137" s="136"/>
      <c r="I1137" s="136"/>
      <c r="J1137" s="136"/>
      <c r="K1137" s="136"/>
      <c r="L1137" s="136"/>
      <c r="M1137" s="136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  <c r="X1137" s="136"/>
      <c r="Y1137" s="136"/>
      <c r="Z1137" s="136"/>
    </row>
    <row r="1138" ht="14.25" customHeight="1">
      <c r="A1138" s="136"/>
      <c r="B1138" s="136"/>
      <c r="C1138" s="136"/>
      <c r="D1138" s="136"/>
      <c r="E1138" s="2"/>
      <c r="F1138" s="2"/>
      <c r="G1138" s="136"/>
      <c r="H1138" s="136"/>
      <c r="I1138" s="136"/>
      <c r="J1138" s="136"/>
      <c r="K1138" s="136"/>
      <c r="L1138" s="136"/>
      <c r="M1138" s="136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  <c r="X1138" s="136"/>
      <c r="Y1138" s="136"/>
      <c r="Z1138" s="136"/>
    </row>
    <row r="1139" ht="14.25" customHeight="1">
      <c r="A1139" s="136"/>
      <c r="B1139" s="136"/>
      <c r="C1139" s="136"/>
      <c r="D1139" s="136"/>
      <c r="E1139" s="2"/>
      <c r="F1139" s="2"/>
      <c r="G1139" s="136"/>
      <c r="H1139" s="136"/>
      <c r="I1139" s="136"/>
      <c r="J1139" s="136"/>
      <c r="K1139" s="136"/>
      <c r="L1139" s="136"/>
      <c r="M1139" s="136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  <c r="X1139" s="136"/>
      <c r="Y1139" s="136"/>
      <c r="Z1139" s="136"/>
    </row>
    <row r="1140" ht="14.25" customHeight="1">
      <c r="A1140" s="136"/>
      <c r="B1140" s="136"/>
      <c r="C1140" s="136"/>
      <c r="D1140" s="136"/>
      <c r="E1140" s="2"/>
      <c r="F1140" s="2"/>
      <c r="G1140" s="136"/>
      <c r="H1140" s="136"/>
      <c r="I1140" s="136"/>
      <c r="J1140" s="136"/>
      <c r="K1140" s="136"/>
      <c r="L1140" s="136"/>
      <c r="M1140" s="136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  <c r="X1140" s="136"/>
      <c r="Y1140" s="136"/>
      <c r="Z1140" s="136"/>
    </row>
    <row r="1141" ht="14.25" customHeight="1">
      <c r="A1141" s="136"/>
      <c r="B1141" s="136"/>
      <c r="C1141" s="136"/>
      <c r="D1141" s="136"/>
      <c r="E1141" s="2"/>
      <c r="F1141" s="2"/>
      <c r="G1141" s="136"/>
      <c r="H1141" s="136"/>
      <c r="I1141" s="136"/>
      <c r="J1141" s="136"/>
      <c r="K1141" s="136"/>
      <c r="L1141" s="136"/>
      <c r="M1141" s="136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  <c r="X1141" s="136"/>
      <c r="Y1141" s="136"/>
      <c r="Z1141" s="136"/>
    </row>
    <row r="1142" ht="14.25" customHeight="1">
      <c r="A1142" s="136"/>
      <c r="B1142" s="136"/>
      <c r="C1142" s="136"/>
      <c r="D1142" s="136"/>
      <c r="E1142" s="2"/>
      <c r="F1142" s="2"/>
      <c r="G1142" s="136"/>
      <c r="H1142" s="136"/>
      <c r="I1142" s="136"/>
      <c r="J1142" s="136"/>
      <c r="K1142" s="136"/>
      <c r="L1142" s="136"/>
      <c r="M1142" s="136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  <c r="X1142" s="136"/>
      <c r="Y1142" s="136"/>
      <c r="Z1142" s="136"/>
    </row>
    <row r="1143" ht="14.25" customHeight="1">
      <c r="A1143" s="136"/>
      <c r="B1143" s="136"/>
      <c r="C1143" s="136"/>
      <c r="D1143" s="136"/>
      <c r="E1143" s="2"/>
      <c r="F1143" s="2"/>
      <c r="G1143" s="136"/>
      <c r="H1143" s="136"/>
      <c r="I1143" s="136"/>
      <c r="J1143" s="136"/>
      <c r="K1143" s="136"/>
      <c r="L1143" s="136"/>
      <c r="M1143" s="136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  <c r="X1143" s="136"/>
      <c r="Y1143" s="136"/>
      <c r="Z1143" s="136"/>
    </row>
    <row r="1144" ht="14.25" customHeight="1">
      <c r="A1144" s="136"/>
      <c r="B1144" s="136"/>
      <c r="C1144" s="136"/>
      <c r="D1144" s="136"/>
      <c r="E1144" s="2"/>
      <c r="F1144" s="2"/>
      <c r="G1144" s="136"/>
      <c r="H1144" s="136"/>
      <c r="I1144" s="136"/>
      <c r="J1144" s="136"/>
      <c r="K1144" s="136"/>
      <c r="L1144" s="136"/>
      <c r="M1144" s="136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  <c r="X1144" s="136"/>
      <c r="Y1144" s="136"/>
      <c r="Z1144" s="136"/>
    </row>
    <row r="1145" ht="14.25" customHeight="1">
      <c r="A1145" s="136"/>
      <c r="B1145" s="136"/>
      <c r="C1145" s="136"/>
      <c r="D1145" s="136"/>
      <c r="E1145" s="2"/>
      <c r="F1145" s="2"/>
      <c r="G1145" s="136"/>
      <c r="H1145" s="136"/>
      <c r="I1145" s="136"/>
      <c r="J1145" s="136"/>
      <c r="K1145" s="136"/>
      <c r="L1145" s="136"/>
      <c r="M1145" s="136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  <c r="X1145" s="136"/>
      <c r="Y1145" s="136"/>
      <c r="Z1145" s="136"/>
    </row>
    <row r="1146" ht="14.25" customHeight="1">
      <c r="A1146" s="136"/>
      <c r="B1146" s="136"/>
      <c r="C1146" s="136"/>
      <c r="D1146" s="136"/>
      <c r="E1146" s="2"/>
      <c r="F1146" s="2"/>
      <c r="G1146" s="136"/>
      <c r="H1146" s="136"/>
      <c r="I1146" s="136"/>
      <c r="J1146" s="136"/>
      <c r="K1146" s="136"/>
      <c r="L1146" s="136"/>
      <c r="M1146" s="136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  <c r="X1146" s="136"/>
      <c r="Y1146" s="136"/>
      <c r="Z1146" s="136"/>
    </row>
    <row r="1147" ht="14.25" customHeight="1">
      <c r="A1147" s="136"/>
      <c r="B1147" s="136"/>
      <c r="C1147" s="136"/>
      <c r="D1147" s="136"/>
      <c r="E1147" s="2"/>
      <c r="F1147" s="2"/>
      <c r="G1147" s="136"/>
      <c r="H1147" s="136"/>
      <c r="I1147" s="136"/>
      <c r="J1147" s="136"/>
      <c r="K1147" s="136"/>
      <c r="L1147" s="136"/>
      <c r="M1147" s="136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  <c r="X1147" s="136"/>
      <c r="Y1147" s="136"/>
      <c r="Z1147" s="136"/>
    </row>
    <row r="1148" ht="14.25" customHeight="1">
      <c r="A1148" s="136"/>
      <c r="B1148" s="136"/>
      <c r="C1148" s="136"/>
      <c r="D1148" s="136"/>
      <c r="E1148" s="2"/>
      <c r="F1148" s="2"/>
      <c r="G1148" s="136"/>
      <c r="H1148" s="136"/>
      <c r="I1148" s="136"/>
      <c r="J1148" s="136"/>
      <c r="K1148" s="136"/>
      <c r="L1148" s="136"/>
      <c r="M1148" s="136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  <c r="X1148" s="136"/>
      <c r="Y1148" s="136"/>
      <c r="Z1148" s="136"/>
    </row>
    <row r="1149" ht="14.25" customHeight="1">
      <c r="A1149" s="136"/>
      <c r="B1149" s="136"/>
      <c r="C1149" s="136"/>
      <c r="D1149" s="136"/>
      <c r="E1149" s="2"/>
      <c r="F1149" s="2"/>
      <c r="G1149" s="136"/>
      <c r="H1149" s="136"/>
      <c r="I1149" s="136"/>
      <c r="J1149" s="136"/>
      <c r="K1149" s="136"/>
      <c r="L1149" s="136"/>
      <c r="M1149" s="136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  <c r="X1149" s="136"/>
      <c r="Y1149" s="136"/>
      <c r="Z1149" s="136"/>
    </row>
    <row r="1150" ht="14.25" customHeight="1">
      <c r="A1150" s="136"/>
      <c r="B1150" s="136"/>
      <c r="C1150" s="136"/>
      <c r="D1150" s="136"/>
      <c r="E1150" s="2"/>
      <c r="F1150" s="2"/>
      <c r="G1150" s="136"/>
      <c r="H1150" s="136"/>
      <c r="I1150" s="136"/>
      <c r="J1150" s="136"/>
      <c r="K1150" s="136"/>
      <c r="L1150" s="136"/>
      <c r="M1150" s="136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  <c r="X1150" s="136"/>
      <c r="Y1150" s="136"/>
      <c r="Z1150" s="136"/>
    </row>
    <row r="1151" ht="14.25" customHeight="1">
      <c r="A1151" s="136"/>
      <c r="B1151" s="136"/>
      <c r="C1151" s="136"/>
      <c r="D1151" s="136"/>
      <c r="E1151" s="2"/>
      <c r="F1151" s="2"/>
      <c r="G1151" s="136"/>
      <c r="H1151" s="136"/>
      <c r="I1151" s="136"/>
      <c r="J1151" s="136"/>
      <c r="K1151" s="136"/>
      <c r="L1151" s="136"/>
      <c r="M1151" s="136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  <c r="X1151" s="136"/>
      <c r="Y1151" s="136"/>
      <c r="Z1151" s="136"/>
    </row>
    <row r="1152" ht="14.25" customHeight="1">
      <c r="A1152" s="136"/>
      <c r="B1152" s="136"/>
      <c r="C1152" s="136"/>
      <c r="D1152" s="136"/>
      <c r="E1152" s="2"/>
      <c r="F1152" s="2"/>
      <c r="G1152" s="136"/>
      <c r="H1152" s="136"/>
      <c r="I1152" s="136"/>
      <c r="J1152" s="136"/>
      <c r="K1152" s="136"/>
      <c r="L1152" s="136"/>
      <c r="M1152" s="136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  <c r="X1152" s="136"/>
      <c r="Y1152" s="136"/>
      <c r="Z1152" s="136"/>
    </row>
    <row r="1153" ht="14.25" customHeight="1">
      <c r="A1153" s="136"/>
      <c r="B1153" s="136"/>
      <c r="C1153" s="136"/>
      <c r="D1153" s="136"/>
      <c r="E1153" s="2"/>
      <c r="F1153" s="2"/>
      <c r="G1153" s="136"/>
      <c r="H1153" s="136"/>
      <c r="I1153" s="136"/>
      <c r="J1153" s="136"/>
      <c r="K1153" s="136"/>
      <c r="L1153" s="136"/>
      <c r="M1153" s="136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  <c r="X1153" s="136"/>
      <c r="Y1153" s="136"/>
      <c r="Z1153" s="136"/>
    </row>
    <row r="1154" ht="14.25" customHeight="1">
      <c r="A1154" s="136"/>
      <c r="B1154" s="136"/>
      <c r="C1154" s="136"/>
      <c r="D1154" s="136"/>
      <c r="E1154" s="2"/>
      <c r="F1154" s="2"/>
      <c r="G1154" s="136"/>
      <c r="H1154" s="136"/>
      <c r="I1154" s="136"/>
      <c r="J1154" s="136"/>
      <c r="K1154" s="136"/>
      <c r="L1154" s="136"/>
      <c r="M1154" s="136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  <c r="X1154" s="136"/>
      <c r="Y1154" s="136"/>
      <c r="Z1154" s="136"/>
    </row>
    <row r="1155" ht="14.25" customHeight="1">
      <c r="A1155" s="136"/>
      <c r="B1155" s="136"/>
      <c r="C1155" s="136"/>
      <c r="D1155" s="136"/>
      <c r="E1155" s="2"/>
      <c r="F1155" s="2"/>
      <c r="G1155" s="136"/>
      <c r="H1155" s="136"/>
      <c r="I1155" s="136"/>
      <c r="J1155" s="136"/>
      <c r="K1155" s="136"/>
      <c r="L1155" s="136"/>
      <c r="M1155" s="136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  <c r="X1155" s="136"/>
      <c r="Y1155" s="136"/>
      <c r="Z1155" s="136"/>
    </row>
    <row r="1156" ht="14.25" customHeight="1">
      <c r="A1156" s="136"/>
      <c r="B1156" s="136"/>
      <c r="C1156" s="136"/>
      <c r="D1156" s="136"/>
      <c r="E1156" s="2"/>
      <c r="F1156" s="2"/>
      <c r="G1156" s="136"/>
      <c r="H1156" s="136"/>
      <c r="I1156" s="136"/>
      <c r="J1156" s="136"/>
      <c r="K1156" s="136"/>
      <c r="L1156" s="136"/>
      <c r="M1156" s="136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  <c r="X1156" s="136"/>
      <c r="Y1156" s="136"/>
      <c r="Z1156" s="136"/>
    </row>
    <row r="1157" ht="14.25" customHeight="1">
      <c r="A1157" s="136"/>
      <c r="B1157" s="136"/>
      <c r="C1157" s="136"/>
      <c r="D1157" s="136"/>
      <c r="E1157" s="2"/>
      <c r="F1157" s="2"/>
      <c r="G1157" s="136"/>
      <c r="H1157" s="136"/>
      <c r="I1157" s="136"/>
      <c r="J1157" s="136"/>
      <c r="K1157" s="136"/>
      <c r="L1157" s="136"/>
      <c r="M1157" s="136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  <c r="X1157" s="136"/>
      <c r="Y1157" s="136"/>
      <c r="Z1157" s="136"/>
    </row>
    <row r="1158" ht="14.25" customHeight="1">
      <c r="A1158" s="136"/>
      <c r="B1158" s="136"/>
      <c r="C1158" s="136"/>
      <c r="D1158" s="136"/>
      <c r="E1158" s="2"/>
      <c r="F1158" s="2"/>
      <c r="G1158" s="136"/>
      <c r="H1158" s="136"/>
      <c r="I1158" s="136"/>
      <c r="J1158" s="136"/>
      <c r="K1158" s="136"/>
      <c r="L1158" s="136"/>
      <c r="M1158" s="136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  <c r="X1158" s="136"/>
      <c r="Y1158" s="136"/>
      <c r="Z1158" s="136"/>
    </row>
    <row r="1159" ht="14.25" customHeight="1">
      <c r="A1159" s="136"/>
      <c r="B1159" s="136"/>
      <c r="C1159" s="136"/>
      <c r="D1159" s="136"/>
      <c r="E1159" s="2"/>
      <c r="F1159" s="2"/>
      <c r="G1159" s="136"/>
      <c r="H1159" s="136"/>
      <c r="I1159" s="136"/>
      <c r="J1159" s="136"/>
      <c r="K1159" s="136"/>
      <c r="L1159" s="136"/>
      <c r="M1159" s="136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  <c r="X1159" s="136"/>
      <c r="Y1159" s="136"/>
      <c r="Z1159" s="136"/>
    </row>
    <row r="1160" ht="14.25" customHeight="1">
      <c r="A1160" s="136"/>
      <c r="B1160" s="136"/>
      <c r="C1160" s="136"/>
      <c r="D1160" s="136"/>
      <c r="E1160" s="2"/>
      <c r="F1160" s="2"/>
      <c r="G1160" s="136"/>
      <c r="H1160" s="136"/>
      <c r="I1160" s="136"/>
      <c r="J1160" s="136"/>
      <c r="K1160" s="136"/>
      <c r="L1160" s="136"/>
      <c r="M1160" s="136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  <c r="X1160" s="136"/>
      <c r="Y1160" s="136"/>
      <c r="Z1160" s="136"/>
    </row>
    <row r="1161" ht="14.25" customHeight="1">
      <c r="A1161" s="136"/>
      <c r="B1161" s="136"/>
      <c r="C1161" s="136"/>
      <c r="D1161" s="136"/>
      <c r="E1161" s="2"/>
      <c r="F1161" s="2"/>
      <c r="G1161" s="136"/>
      <c r="H1161" s="136"/>
      <c r="I1161" s="136"/>
      <c r="J1161" s="136"/>
      <c r="K1161" s="136"/>
      <c r="L1161" s="136"/>
      <c r="M1161" s="136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  <c r="X1161" s="136"/>
      <c r="Y1161" s="136"/>
      <c r="Z1161" s="136"/>
    </row>
    <row r="1162" ht="14.25" customHeight="1">
      <c r="A1162" s="136"/>
      <c r="B1162" s="136"/>
      <c r="C1162" s="136"/>
      <c r="D1162" s="136"/>
      <c r="E1162" s="2"/>
      <c r="F1162" s="2"/>
      <c r="G1162" s="136"/>
      <c r="H1162" s="136"/>
      <c r="I1162" s="136"/>
      <c r="J1162" s="136"/>
      <c r="K1162" s="136"/>
      <c r="L1162" s="136"/>
      <c r="M1162" s="136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  <c r="X1162" s="136"/>
      <c r="Y1162" s="136"/>
      <c r="Z1162" s="136"/>
    </row>
    <row r="1163" ht="14.25" customHeight="1">
      <c r="A1163" s="136"/>
      <c r="B1163" s="136"/>
      <c r="C1163" s="136"/>
      <c r="D1163" s="136"/>
      <c r="E1163" s="2"/>
      <c r="F1163" s="2"/>
      <c r="G1163" s="136"/>
      <c r="H1163" s="136"/>
      <c r="I1163" s="136"/>
      <c r="J1163" s="136"/>
      <c r="K1163" s="136"/>
      <c r="L1163" s="136"/>
      <c r="M1163" s="136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  <c r="X1163" s="136"/>
      <c r="Y1163" s="136"/>
      <c r="Z1163" s="136"/>
    </row>
    <row r="1164" ht="14.25" customHeight="1">
      <c r="A1164" s="136"/>
      <c r="B1164" s="136"/>
      <c r="C1164" s="136"/>
      <c r="D1164" s="136"/>
      <c r="E1164" s="2"/>
      <c r="F1164" s="2"/>
      <c r="G1164" s="136"/>
      <c r="H1164" s="136"/>
      <c r="I1164" s="136"/>
      <c r="J1164" s="136"/>
      <c r="K1164" s="136"/>
      <c r="L1164" s="136"/>
      <c r="M1164" s="136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  <c r="X1164" s="136"/>
      <c r="Y1164" s="136"/>
      <c r="Z1164" s="136"/>
    </row>
    <row r="1165" ht="14.25" customHeight="1">
      <c r="A1165" s="136"/>
      <c r="B1165" s="136"/>
      <c r="C1165" s="136"/>
      <c r="D1165" s="136"/>
      <c r="E1165" s="2"/>
      <c r="F1165" s="2"/>
      <c r="G1165" s="136"/>
      <c r="H1165" s="136"/>
      <c r="I1165" s="136"/>
      <c r="J1165" s="136"/>
      <c r="K1165" s="136"/>
      <c r="L1165" s="136"/>
      <c r="M1165" s="136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  <c r="X1165" s="136"/>
      <c r="Y1165" s="136"/>
      <c r="Z1165" s="136"/>
    </row>
    <row r="1166" ht="14.25" customHeight="1">
      <c r="A1166" s="136"/>
      <c r="B1166" s="136"/>
      <c r="C1166" s="136"/>
      <c r="D1166" s="136"/>
      <c r="E1166" s="2"/>
      <c r="F1166" s="2"/>
      <c r="G1166" s="136"/>
      <c r="H1166" s="136"/>
      <c r="I1166" s="136"/>
      <c r="J1166" s="136"/>
      <c r="K1166" s="136"/>
      <c r="L1166" s="136"/>
      <c r="M1166" s="136"/>
      <c r="N1166" s="136"/>
      <c r="O1166" s="136"/>
      <c r="P1166" s="136"/>
      <c r="Q1166" s="136"/>
      <c r="R1166" s="136"/>
      <c r="S1166" s="136"/>
      <c r="T1166" s="136"/>
      <c r="U1166" s="136"/>
      <c r="V1166" s="136"/>
      <c r="W1166" s="136"/>
      <c r="X1166" s="136"/>
      <c r="Y1166" s="136"/>
      <c r="Z1166" s="136"/>
    </row>
    <row r="1167" ht="14.25" customHeight="1">
      <c r="A1167" s="136"/>
      <c r="B1167" s="136"/>
      <c r="C1167" s="136"/>
      <c r="D1167" s="136"/>
      <c r="E1167" s="2"/>
      <c r="F1167" s="2"/>
      <c r="G1167" s="136"/>
      <c r="H1167" s="136"/>
      <c r="I1167" s="136"/>
      <c r="J1167" s="136"/>
      <c r="K1167" s="136"/>
      <c r="L1167" s="136"/>
      <c r="M1167" s="136"/>
      <c r="N1167" s="136"/>
      <c r="O1167" s="136"/>
      <c r="P1167" s="136"/>
      <c r="Q1167" s="136"/>
      <c r="R1167" s="136"/>
      <c r="S1167" s="136"/>
      <c r="T1167" s="136"/>
      <c r="U1167" s="136"/>
      <c r="V1167" s="136"/>
      <c r="W1167" s="136"/>
      <c r="X1167" s="136"/>
      <c r="Y1167" s="136"/>
      <c r="Z1167" s="136"/>
    </row>
    <row r="1168" ht="14.25" customHeight="1">
      <c r="A1168" s="136"/>
      <c r="B1168" s="136"/>
      <c r="C1168" s="136"/>
      <c r="D1168" s="136"/>
      <c r="E1168" s="2"/>
      <c r="F1168" s="2"/>
      <c r="G1168" s="136"/>
      <c r="H1168" s="136"/>
      <c r="I1168" s="136"/>
      <c r="J1168" s="136"/>
      <c r="K1168" s="136"/>
      <c r="L1168" s="136"/>
      <c r="M1168" s="136"/>
      <c r="N1168" s="136"/>
      <c r="O1168" s="136"/>
      <c r="P1168" s="136"/>
      <c r="Q1168" s="136"/>
      <c r="R1168" s="136"/>
      <c r="S1168" s="136"/>
      <c r="T1168" s="136"/>
      <c r="U1168" s="136"/>
      <c r="V1168" s="136"/>
      <c r="W1168" s="136"/>
      <c r="X1168" s="136"/>
      <c r="Y1168" s="136"/>
      <c r="Z1168" s="136"/>
    </row>
    <row r="1169" ht="14.25" customHeight="1">
      <c r="A1169" s="136"/>
      <c r="B1169" s="136"/>
      <c r="C1169" s="136"/>
      <c r="D1169" s="136"/>
      <c r="E1169" s="2"/>
      <c r="F1169" s="2"/>
      <c r="G1169" s="136"/>
      <c r="H1169" s="136"/>
      <c r="I1169" s="136"/>
      <c r="J1169" s="136"/>
      <c r="K1169" s="136"/>
      <c r="L1169" s="136"/>
      <c r="M1169" s="136"/>
      <c r="N1169" s="136"/>
      <c r="O1169" s="136"/>
      <c r="P1169" s="136"/>
      <c r="Q1169" s="136"/>
      <c r="R1169" s="136"/>
      <c r="S1169" s="136"/>
      <c r="T1169" s="136"/>
      <c r="U1169" s="136"/>
      <c r="V1169" s="136"/>
      <c r="W1169" s="136"/>
      <c r="X1169" s="136"/>
      <c r="Y1169" s="136"/>
      <c r="Z1169" s="136"/>
    </row>
    <row r="1170" ht="14.25" customHeight="1">
      <c r="A1170" s="136"/>
      <c r="B1170" s="136"/>
      <c r="C1170" s="136"/>
      <c r="D1170" s="136"/>
      <c r="E1170" s="2"/>
      <c r="F1170" s="2"/>
      <c r="G1170" s="136"/>
      <c r="H1170" s="136"/>
      <c r="I1170" s="136"/>
      <c r="J1170" s="136"/>
      <c r="K1170" s="136"/>
      <c r="L1170" s="136"/>
      <c r="M1170" s="136"/>
      <c r="N1170" s="136"/>
      <c r="O1170" s="136"/>
      <c r="P1170" s="136"/>
      <c r="Q1170" s="136"/>
      <c r="R1170" s="136"/>
      <c r="S1170" s="136"/>
      <c r="T1170" s="136"/>
      <c r="U1170" s="136"/>
      <c r="V1170" s="136"/>
      <c r="W1170" s="136"/>
      <c r="X1170" s="136"/>
      <c r="Y1170" s="136"/>
      <c r="Z1170" s="136"/>
    </row>
    <row r="1171" ht="14.25" customHeight="1">
      <c r="A1171" s="136"/>
      <c r="B1171" s="136"/>
      <c r="C1171" s="136"/>
      <c r="D1171" s="136"/>
      <c r="E1171" s="2"/>
      <c r="F1171" s="2"/>
      <c r="G1171" s="136"/>
      <c r="H1171" s="136"/>
      <c r="I1171" s="136"/>
      <c r="J1171" s="136"/>
      <c r="K1171" s="136"/>
      <c r="L1171" s="136"/>
      <c r="M1171" s="136"/>
      <c r="N1171" s="136"/>
      <c r="O1171" s="136"/>
      <c r="P1171" s="136"/>
      <c r="Q1171" s="136"/>
      <c r="R1171" s="136"/>
      <c r="S1171" s="136"/>
      <c r="T1171" s="136"/>
      <c r="U1171" s="136"/>
      <c r="V1171" s="136"/>
      <c r="W1171" s="136"/>
      <c r="X1171" s="136"/>
      <c r="Y1171" s="136"/>
      <c r="Z1171" s="136"/>
    </row>
    <row r="1172" ht="14.25" customHeight="1">
      <c r="A1172" s="136"/>
      <c r="B1172" s="136"/>
      <c r="C1172" s="136"/>
      <c r="D1172" s="136"/>
      <c r="E1172" s="2"/>
      <c r="F1172" s="2"/>
      <c r="G1172" s="136"/>
      <c r="H1172" s="136"/>
      <c r="I1172" s="136"/>
      <c r="J1172" s="136"/>
      <c r="K1172" s="136"/>
      <c r="L1172" s="136"/>
      <c r="M1172" s="136"/>
      <c r="N1172" s="136"/>
      <c r="O1172" s="136"/>
      <c r="P1172" s="136"/>
      <c r="Q1172" s="136"/>
      <c r="R1172" s="136"/>
      <c r="S1172" s="136"/>
      <c r="T1172" s="136"/>
      <c r="U1172" s="136"/>
      <c r="V1172" s="136"/>
      <c r="W1172" s="136"/>
      <c r="X1172" s="136"/>
      <c r="Y1172" s="136"/>
      <c r="Z1172" s="136"/>
    </row>
    <row r="1173" ht="14.25" customHeight="1">
      <c r="A1173" s="136"/>
      <c r="B1173" s="136"/>
      <c r="C1173" s="136"/>
      <c r="D1173" s="136"/>
      <c r="E1173" s="2"/>
      <c r="F1173" s="2"/>
      <c r="G1173" s="136"/>
      <c r="H1173" s="136"/>
      <c r="I1173" s="136"/>
      <c r="J1173" s="136"/>
      <c r="K1173" s="136"/>
      <c r="L1173" s="136"/>
      <c r="M1173" s="136"/>
      <c r="N1173" s="136"/>
      <c r="O1173" s="136"/>
      <c r="P1173" s="136"/>
      <c r="Q1173" s="136"/>
      <c r="R1173" s="136"/>
      <c r="S1173" s="136"/>
      <c r="T1173" s="136"/>
      <c r="U1173" s="136"/>
      <c r="V1173" s="136"/>
      <c r="W1173" s="136"/>
      <c r="X1173" s="136"/>
      <c r="Y1173" s="136"/>
      <c r="Z1173" s="136"/>
    </row>
    <row r="1174" ht="14.25" customHeight="1">
      <c r="A1174" s="136"/>
      <c r="B1174" s="136"/>
      <c r="C1174" s="136"/>
      <c r="D1174" s="136"/>
      <c r="E1174" s="2"/>
      <c r="F1174" s="2"/>
      <c r="G1174" s="136"/>
      <c r="H1174" s="136"/>
      <c r="I1174" s="136"/>
      <c r="J1174" s="136"/>
      <c r="K1174" s="136"/>
      <c r="L1174" s="136"/>
      <c r="M1174" s="136"/>
      <c r="N1174" s="136"/>
      <c r="O1174" s="136"/>
      <c r="P1174" s="136"/>
      <c r="Q1174" s="136"/>
      <c r="R1174" s="136"/>
      <c r="S1174" s="136"/>
      <c r="T1174" s="136"/>
      <c r="U1174" s="136"/>
      <c r="V1174" s="136"/>
      <c r="W1174" s="136"/>
      <c r="X1174" s="136"/>
      <c r="Y1174" s="136"/>
      <c r="Z1174" s="136"/>
    </row>
    <row r="1175" ht="14.25" customHeight="1">
      <c r="A1175" s="136"/>
      <c r="B1175" s="136"/>
      <c r="C1175" s="136"/>
      <c r="D1175" s="136"/>
      <c r="E1175" s="2"/>
      <c r="F1175" s="2"/>
      <c r="G1175" s="136"/>
      <c r="H1175" s="136"/>
      <c r="I1175" s="136"/>
      <c r="J1175" s="136"/>
      <c r="K1175" s="136"/>
      <c r="L1175" s="136"/>
      <c r="M1175" s="136"/>
      <c r="N1175" s="136"/>
      <c r="O1175" s="136"/>
      <c r="P1175" s="136"/>
      <c r="Q1175" s="136"/>
      <c r="R1175" s="136"/>
      <c r="S1175" s="136"/>
      <c r="T1175" s="136"/>
      <c r="U1175" s="136"/>
      <c r="V1175" s="136"/>
      <c r="W1175" s="136"/>
      <c r="X1175" s="136"/>
      <c r="Y1175" s="136"/>
      <c r="Z1175" s="136"/>
    </row>
    <row r="1176" ht="14.25" customHeight="1">
      <c r="A1176" s="136"/>
      <c r="B1176" s="136"/>
      <c r="C1176" s="136"/>
      <c r="D1176" s="136"/>
      <c r="E1176" s="2"/>
      <c r="F1176" s="2"/>
      <c r="G1176" s="136"/>
      <c r="H1176" s="136"/>
      <c r="I1176" s="136"/>
      <c r="J1176" s="136"/>
      <c r="K1176" s="136"/>
      <c r="L1176" s="136"/>
      <c r="M1176" s="136"/>
      <c r="N1176" s="136"/>
      <c r="O1176" s="136"/>
      <c r="P1176" s="136"/>
      <c r="Q1176" s="136"/>
      <c r="R1176" s="136"/>
      <c r="S1176" s="136"/>
      <c r="T1176" s="136"/>
      <c r="U1176" s="136"/>
      <c r="V1176" s="136"/>
      <c r="W1176" s="136"/>
      <c r="X1176" s="136"/>
      <c r="Y1176" s="136"/>
      <c r="Z1176" s="136"/>
    </row>
    <row r="1177" ht="14.25" customHeight="1">
      <c r="A1177" s="136"/>
      <c r="B1177" s="136"/>
      <c r="C1177" s="136"/>
      <c r="D1177" s="136"/>
      <c r="E1177" s="2"/>
      <c r="F1177" s="2"/>
      <c r="G1177" s="136"/>
      <c r="H1177" s="136"/>
      <c r="I1177" s="136"/>
      <c r="J1177" s="136"/>
      <c r="K1177" s="136"/>
      <c r="L1177" s="136"/>
      <c r="M1177" s="136"/>
      <c r="N1177" s="136"/>
      <c r="O1177" s="136"/>
      <c r="P1177" s="136"/>
      <c r="Q1177" s="136"/>
      <c r="R1177" s="136"/>
      <c r="S1177" s="136"/>
      <c r="T1177" s="136"/>
      <c r="U1177" s="136"/>
      <c r="V1177" s="136"/>
      <c r="W1177" s="136"/>
      <c r="X1177" s="136"/>
      <c r="Y1177" s="136"/>
      <c r="Z1177" s="136"/>
    </row>
    <row r="1178" ht="14.25" customHeight="1">
      <c r="A1178" s="136"/>
      <c r="B1178" s="136"/>
      <c r="C1178" s="136"/>
      <c r="D1178" s="136"/>
      <c r="E1178" s="2"/>
      <c r="F1178" s="2"/>
      <c r="G1178" s="136"/>
      <c r="H1178" s="136"/>
      <c r="I1178" s="136"/>
      <c r="J1178" s="136"/>
      <c r="K1178" s="136"/>
      <c r="L1178" s="136"/>
      <c r="M1178" s="136"/>
      <c r="N1178" s="136"/>
      <c r="O1178" s="136"/>
      <c r="P1178" s="136"/>
      <c r="Q1178" s="136"/>
      <c r="R1178" s="136"/>
      <c r="S1178" s="136"/>
      <c r="T1178" s="136"/>
      <c r="U1178" s="136"/>
      <c r="V1178" s="136"/>
      <c r="W1178" s="136"/>
      <c r="X1178" s="136"/>
      <c r="Y1178" s="136"/>
      <c r="Z1178" s="136"/>
    </row>
    <row r="1179" ht="14.25" customHeight="1">
      <c r="A1179" s="136"/>
      <c r="B1179" s="136"/>
      <c r="C1179" s="136"/>
      <c r="D1179" s="136"/>
      <c r="E1179" s="2"/>
      <c r="F1179" s="2"/>
      <c r="G1179" s="136"/>
      <c r="H1179" s="136"/>
      <c r="I1179" s="136"/>
      <c r="J1179" s="136"/>
      <c r="K1179" s="136"/>
      <c r="L1179" s="136"/>
      <c r="M1179" s="136"/>
      <c r="N1179" s="136"/>
      <c r="O1179" s="136"/>
      <c r="P1179" s="136"/>
      <c r="Q1179" s="136"/>
      <c r="R1179" s="136"/>
      <c r="S1179" s="136"/>
      <c r="T1179" s="136"/>
      <c r="U1179" s="136"/>
      <c r="V1179" s="136"/>
      <c r="W1179" s="136"/>
      <c r="X1179" s="136"/>
      <c r="Y1179" s="136"/>
      <c r="Z1179" s="136"/>
    </row>
    <row r="1180" ht="14.25" customHeight="1">
      <c r="A1180" s="136"/>
      <c r="B1180" s="136"/>
      <c r="C1180" s="136"/>
      <c r="D1180" s="136"/>
      <c r="E1180" s="2"/>
      <c r="F1180" s="2"/>
      <c r="G1180" s="136"/>
      <c r="H1180" s="136"/>
      <c r="I1180" s="136"/>
      <c r="J1180" s="136"/>
      <c r="K1180" s="136"/>
      <c r="L1180" s="136"/>
      <c r="M1180" s="136"/>
      <c r="N1180" s="136"/>
      <c r="O1180" s="136"/>
      <c r="P1180" s="136"/>
      <c r="Q1180" s="136"/>
      <c r="R1180" s="136"/>
      <c r="S1180" s="136"/>
      <c r="T1180" s="136"/>
      <c r="U1180" s="136"/>
      <c r="V1180" s="136"/>
      <c r="W1180" s="136"/>
      <c r="X1180" s="136"/>
      <c r="Y1180" s="136"/>
      <c r="Z1180" s="136"/>
    </row>
    <row r="1181" ht="14.25" customHeight="1">
      <c r="A1181" s="136"/>
      <c r="B1181" s="136"/>
      <c r="C1181" s="136"/>
      <c r="D1181" s="136"/>
      <c r="E1181" s="2"/>
      <c r="F1181" s="2"/>
      <c r="G1181" s="136"/>
      <c r="H1181" s="136"/>
      <c r="I1181" s="136"/>
      <c r="J1181" s="136"/>
      <c r="K1181" s="136"/>
      <c r="L1181" s="136"/>
      <c r="M1181" s="136"/>
      <c r="N1181" s="136"/>
      <c r="O1181" s="136"/>
      <c r="P1181" s="136"/>
      <c r="Q1181" s="136"/>
      <c r="R1181" s="136"/>
      <c r="S1181" s="136"/>
      <c r="T1181" s="136"/>
      <c r="U1181" s="136"/>
      <c r="V1181" s="136"/>
      <c r="W1181" s="136"/>
      <c r="X1181" s="136"/>
      <c r="Y1181" s="136"/>
      <c r="Z1181" s="136"/>
    </row>
    <row r="1182" ht="14.25" customHeight="1">
      <c r="A1182" s="136"/>
      <c r="B1182" s="136"/>
      <c r="C1182" s="136"/>
      <c r="D1182" s="136"/>
      <c r="E1182" s="2"/>
      <c r="F1182" s="2"/>
      <c r="G1182" s="136"/>
      <c r="H1182" s="136"/>
      <c r="I1182" s="136"/>
      <c r="J1182" s="136"/>
      <c r="K1182" s="136"/>
      <c r="L1182" s="136"/>
      <c r="M1182" s="136"/>
      <c r="N1182" s="136"/>
      <c r="O1182" s="136"/>
      <c r="P1182" s="136"/>
      <c r="Q1182" s="136"/>
      <c r="R1182" s="136"/>
      <c r="S1182" s="136"/>
      <c r="T1182" s="136"/>
      <c r="U1182" s="136"/>
      <c r="V1182" s="136"/>
      <c r="W1182" s="136"/>
      <c r="X1182" s="136"/>
      <c r="Y1182" s="136"/>
      <c r="Z1182" s="136"/>
    </row>
    <row r="1183" ht="14.25" customHeight="1">
      <c r="A1183" s="136"/>
      <c r="B1183" s="136"/>
      <c r="C1183" s="136"/>
      <c r="D1183" s="136"/>
      <c r="E1183" s="2"/>
      <c r="F1183" s="2"/>
      <c r="G1183" s="136"/>
      <c r="H1183" s="136"/>
      <c r="I1183" s="136"/>
      <c r="J1183" s="136"/>
      <c r="K1183" s="136"/>
      <c r="L1183" s="136"/>
      <c r="M1183" s="136"/>
      <c r="N1183" s="136"/>
      <c r="O1183" s="136"/>
      <c r="P1183" s="136"/>
      <c r="Q1183" s="136"/>
      <c r="R1183" s="136"/>
      <c r="S1183" s="136"/>
      <c r="T1183" s="136"/>
      <c r="U1183" s="136"/>
      <c r="V1183" s="136"/>
      <c r="W1183" s="136"/>
      <c r="X1183" s="136"/>
      <c r="Y1183" s="136"/>
      <c r="Z1183" s="136"/>
    </row>
    <row r="1184" ht="14.25" customHeight="1">
      <c r="A1184" s="136"/>
      <c r="B1184" s="136"/>
      <c r="C1184" s="136"/>
      <c r="D1184" s="136"/>
      <c r="E1184" s="2"/>
      <c r="F1184" s="2"/>
      <c r="G1184" s="136"/>
      <c r="H1184" s="136"/>
      <c r="I1184" s="136"/>
      <c r="J1184" s="136"/>
      <c r="K1184" s="136"/>
      <c r="L1184" s="136"/>
      <c r="M1184" s="136"/>
      <c r="N1184" s="136"/>
      <c r="O1184" s="136"/>
      <c r="P1184" s="136"/>
      <c r="Q1184" s="136"/>
      <c r="R1184" s="136"/>
      <c r="S1184" s="136"/>
      <c r="T1184" s="136"/>
      <c r="U1184" s="136"/>
      <c r="V1184" s="136"/>
      <c r="W1184" s="136"/>
      <c r="X1184" s="136"/>
      <c r="Y1184" s="136"/>
      <c r="Z1184" s="136"/>
    </row>
    <row r="1185" ht="14.25" customHeight="1">
      <c r="A1185" s="136"/>
      <c r="B1185" s="136"/>
      <c r="C1185" s="136"/>
      <c r="D1185" s="136"/>
      <c r="E1185" s="2"/>
      <c r="F1185" s="2"/>
      <c r="G1185" s="136"/>
      <c r="H1185" s="136"/>
      <c r="I1185" s="136"/>
      <c r="J1185" s="136"/>
      <c r="K1185" s="136"/>
      <c r="L1185" s="136"/>
      <c r="M1185" s="136"/>
      <c r="N1185" s="136"/>
      <c r="O1185" s="136"/>
      <c r="P1185" s="136"/>
      <c r="Q1185" s="136"/>
      <c r="R1185" s="136"/>
      <c r="S1185" s="136"/>
      <c r="T1185" s="136"/>
      <c r="U1185" s="136"/>
      <c r="V1185" s="136"/>
      <c r="W1185" s="136"/>
      <c r="X1185" s="136"/>
      <c r="Y1185" s="136"/>
      <c r="Z1185" s="136"/>
    </row>
    <row r="1186" ht="14.25" customHeight="1">
      <c r="A1186" s="136"/>
      <c r="B1186" s="136"/>
      <c r="C1186" s="136"/>
      <c r="D1186" s="136"/>
      <c r="E1186" s="2"/>
      <c r="F1186" s="2"/>
      <c r="G1186" s="136"/>
      <c r="H1186" s="136"/>
      <c r="I1186" s="136"/>
      <c r="J1186" s="136"/>
      <c r="K1186" s="136"/>
      <c r="L1186" s="136"/>
      <c r="M1186" s="136"/>
      <c r="N1186" s="136"/>
      <c r="O1186" s="136"/>
      <c r="P1186" s="136"/>
      <c r="Q1186" s="136"/>
      <c r="R1186" s="136"/>
      <c r="S1186" s="136"/>
      <c r="T1186" s="136"/>
      <c r="U1186" s="136"/>
      <c r="V1186" s="136"/>
      <c r="W1186" s="136"/>
      <c r="X1186" s="136"/>
      <c r="Y1186" s="136"/>
      <c r="Z1186" s="136"/>
    </row>
    <row r="1187" ht="14.25" customHeight="1">
      <c r="A1187" s="136"/>
      <c r="B1187" s="136"/>
      <c r="C1187" s="136"/>
      <c r="D1187" s="136"/>
      <c r="E1187" s="2"/>
      <c r="F1187" s="2"/>
      <c r="G1187" s="136"/>
      <c r="H1187" s="136"/>
      <c r="I1187" s="136"/>
      <c r="J1187" s="136"/>
      <c r="K1187" s="136"/>
      <c r="L1187" s="136"/>
      <c r="M1187" s="136"/>
      <c r="N1187" s="136"/>
      <c r="O1187" s="136"/>
      <c r="P1187" s="136"/>
      <c r="Q1187" s="136"/>
      <c r="R1187" s="136"/>
      <c r="S1187" s="136"/>
      <c r="T1187" s="136"/>
      <c r="U1187" s="136"/>
      <c r="V1187" s="136"/>
      <c r="W1187" s="136"/>
      <c r="X1187" s="136"/>
      <c r="Y1187" s="136"/>
      <c r="Z1187" s="136"/>
    </row>
    <row r="1188" ht="14.25" customHeight="1">
      <c r="A1188" s="136"/>
      <c r="B1188" s="136"/>
      <c r="C1188" s="136"/>
      <c r="D1188" s="136"/>
      <c r="E1188" s="2"/>
      <c r="F1188" s="2"/>
      <c r="G1188" s="136"/>
      <c r="H1188" s="136"/>
      <c r="I1188" s="136"/>
      <c r="J1188" s="136"/>
      <c r="K1188" s="136"/>
      <c r="L1188" s="136"/>
      <c r="M1188" s="136"/>
      <c r="N1188" s="136"/>
      <c r="O1188" s="136"/>
      <c r="P1188" s="136"/>
      <c r="Q1188" s="136"/>
      <c r="R1188" s="136"/>
      <c r="S1188" s="136"/>
      <c r="T1188" s="136"/>
      <c r="U1188" s="136"/>
      <c r="V1188" s="136"/>
      <c r="W1188" s="136"/>
      <c r="X1188" s="136"/>
      <c r="Y1188" s="136"/>
      <c r="Z1188" s="136"/>
    </row>
    <row r="1189" ht="14.25" customHeight="1">
      <c r="A1189" s="136"/>
      <c r="B1189" s="136"/>
      <c r="C1189" s="136"/>
      <c r="D1189" s="136"/>
      <c r="E1189" s="2"/>
      <c r="F1189" s="2"/>
      <c r="G1189" s="136"/>
      <c r="H1189" s="136"/>
      <c r="I1189" s="136"/>
      <c r="J1189" s="136"/>
      <c r="K1189" s="136"/>
      <c r="L1189" s="136"/>
      <c r="M1189" s="136"/>
      <c r="N1189" s="136"/>
      <c r="O1189" s="136"/>
      <c r="P1189" s="136"/>
      <c r="Q1189" s="136"/>
      <c r="R1189" s="136"/>
      <c r="S1189" s="136"/>
      <c r="T1189" s="136"/>
      <c r="U1189" s="136"/>
      <c r="V1189" s="136"/>
      <c r="W1189" s="136"/>
      <c r="X1189" s="136"/>
      <c r="Y1189" s="136"/>
      <c r="Z1189" s="136"/>
    </row>
    <row r="1190" ht="14.25" customHeight="1">
      <c r="A1190" s="136"/>
      <c r="B1190" s="136"/>
      <c r="C1190" s="136"/>
      <c r="D1190" s="136"/>
      <c r="E1190" s="2"/>
      <c r="F1190" s="2"/>
      <c r="G1190" s="136"/>
      <c r="H1190" s="136"/>
      <c r="I1190" s="136"/>
      <c r="J1190" s="136"/>
      <c r="K1190" s="136"/>
      <c r="L1190" s="136"/>
      <c r="M1190" s="136"/>
      <c r="N1190" s="136"/>
      <c r="O1190" s="136"/>
      <c r="P1190" s="136"/>
      <c r="Q1190" s="136"/>
      <c r="R1190" s="136"/>
      <c r="S1190" s="136"/>
      <c r="T1190" s="136"/>
      <c r="U1190" s="136"/>
      <c r="V1190" s="136"/>
      <c r="W1190" s="136"/>
      <c r="X1190" s="136"/>
      <c r="Y1190" s="136"/>
      <c r="Z1190" s="136"/>
    </row>
    <row r="1191" ht="14.25" customHeight="1">
      <c r="A1191" s="136"/>
      <c r="B1191" s="136"/>
      <c r="C1191" s="136"/>
      <c r="D1191" s="136"/>
      <c r="E1191" s="2"/>
      <c r="F1191" s="2"/>
      <c r="G1191" s="136"/>
      <c r="H1191" s="136"/>
      <c r="I1191" s="136"/>
      <c r="J1191" s="136"/>
      <c r="K1191" s="136"/>
      <c r="L1191" s="136"/>
      <c r="M1191" s="136"/>
      <c r="N1191" s="136"/>
      <c r="O1191" s="136"/>
      <c r="P1191" s="136"/>
      <c r="Q1191" s="136"/>
      <c r="R1191" s="136"/>
      <c r="S1191" s="136"/>
      <c r="T1191" s="136"/>
      <c r="U1191" s="136"/>
      <c r="V1191" s="136"/>
      <c r="W1191" s="136"/>
      <c r="X1191" s="136"/>
      <c r="Y1191" s="136"/>
      <c r="Z1191" s="136"/>
    </row>
    <row r="1192" ht="14.25" customHeight="1">
      <c r="A1192" s="136"/>
      <c r="B1192" s="136"/>
      <c r="C1192" s="136"/>
      <c r="D1192" s="136"/>
      <c r="E1192" s="2"/>
      <c r="F1192" s="2"/>
      <c r="G1192" s="136"/>
      <c r="H1192" s="136"/>
      <c r="I1192" s="136"/>
      <c r="J1192" s="136"/>
      <c r="K1192" s="136"/>
      <c r="L1192" s="136"/>
      <c r="M1192" s="136"/>
      <c r="N1192" s="136"/>
      <c r="O1192" s="136"/>
      <c r="P1192" s="136"/>
      <c r="Q1192" s="136"/>
      <c r="R1192" s="136"/>
      <c r="S1192" s="136"/>
      <c r="T1192" s="136"/>
      <c r="U1192" s="136"/>
      <c r="V1192" s="136"/>
      <c r="W1192" s="136"/>
      <c r="X1192" s="136"/>
      <c r="Y1192" s="136"/>
      <c r="Z1192" s="136"/>
    </row>
    <row r="1193" ht="14.25" customHeight="1">
      <c r="A1193" s="136"/>
      <c r="B1193" s="136"/>
      <c r="C1193" s="136"/>
      <c r="D1193" s="136"/>
      <c r="E1193" s="2"/>
      <c r="F1193" s="2"/>
      <c r="G1193" s="136"/>
      <c r="H1193" s="136"/>
      <c r="I1193" s="136"/>
      <c r="J1193" s="136"/>
      <c r="K1193" s="136"/>
      <c r="L1193" s="136"/>
      <c r="M1193" s="136"/>
      <c r="N1193" s="136"/>
      <c r="O1193" s="136"/>
      <c r="P1193" s="136"/>
      <c r="Q1193" s="136"/>
      <c r="R1193" s="136"/>
      <c r="S1193" s="136"/>
      <c r="T1193" s="136"/>
      <c r="U1193" s="136"/>
      <c r="V1193" s="136"/>
      <c r="W1193" s="136"/>
      <c r="X1193" s="136"/>
      <c r="Y1193" s="136"/>
      <c r="Z1193" s="136"/>
    </row>
    <row r="1194" ht="14.25" customHeight="1">
      <c r="A1194" s="136"/>
      <c r="B1194" s="136"/>
      <c r="C1194" s="136"/>
      <c r="D1194" s="136"/>
      <c r="E1194" s="2"/>
      <c r="F1194" s="2"/>
      <c r="G1194" s="136"/>
      <c r="H1194" s="136"/>
      <c r="I1194" s="136"/>
      <c r="J1194" s="136"/>
      <c r="K1194" s="136"/>
      <c r="L1194" s="136"/>
      <c r="M1194" s="136"/>
      <c r="N1194" s="136"/>
      <c r="O1194" s="136"/>
      <c r="P1194" s="136"/>
      <c r="Q1194" s="136"/>
      <c r="R1194" s="136"/>
      <c r="S1194" s="136"/>
      <c r="T1194" s="136"/>
      <c r="U1194" s="136"/>
      <c r="V1194" s="136"/>
      <c r="W1194" s="136"/>
      <c r="X1194" s="136"/>
      <c r="Y1194" s="136"/>
      <c r="Z1194" s="136"/>
    </row>
    <row r="1195" ht="14.25" customHeight="1">
      <c r="A1195" s="136"/>
      <c r="B1195" s="136"/>
      <c r="C1195" s="136"/>
      <c r="D1195" s="136"/>
      <c r="E1195" s="2"/>
      <c r="F1195" s="2"/>
      <c r="G1195" s="136"/>
      <c r="H1195" s="136"/>
      <c r="I1195" s="136"/>
      <c r="J1195" s="136"/>
      <c r="K1195" s="136"/>
      <c r="L1195" s="136"/>
      <c r="M1195" s="136"/>
      <c r="N1195" s="136"/>
      <c r="O1195" s="136"/>
      <c r="P1195" s="136"/>
      <c r="Q1195" s="136"/>
      <c r="R1195" s="136"/>
      <c r="S1195" s="136"/>
      <c r="T1195" s="136"/>
      <c r="U1195" s="136"/>
      <c r="V1195" s="136"/>
      <c r="W1195" s="136"/>
      <c r="X1195" s="136"/>
      <c r="Y1195" s="136"/>
      <c r="Z1195" s="136"/>
    </row>
    <row r="1196" ht="14.25" customHeight="1">
      <c r="A1196" s="136"/>
      <c r="B1196" s="136"/>
      <c r="C1196" s="136"/>
      <c r="D1196" s="136"/>
      <c r="E1196" s="2"/>
      <c r="F1196" s="2"/>
      <c r="G1196" s="136"/>
      <c r="H1196" s="136"/>
      <c r="I1196" s="136"/>
      <c r="J1196" s="136"/>
      <c r="K1196" s="136"/>
      <c r="L1196" s="136"/>
      <c r="M1196" s="136"/>
      <c r="N1196" s="136"/>
      <c r="O1196" s="136"/>
      <c r="P1196" s="136"/>
      <c r="Q1196" s="136"/>
      <c r="R1196" s="136"/>
      <c r="S1196" s="136"/>
      <c r="T1196" s="136"/>
      <c r="U1196" s="136"/>
      <c r="V1196" s="136"/>
      <c r="W1196" s="136"/>
      <c r="X1196" s="136"/>
      <c r="Y1196" s="136"/>
      <c r="Z1196" s="136"/>
    </row>
    <row r="1197" ht="14.25" customHeight="1">
      <c r="A1197" s="136"/>
      <c r="B1197" s="136"/>
      <c r="C1197" s="136"/>
      <c r="D1197" s="136"/>
      <c r="E1197" s="2"/>
      <c r="F1197" s="2"/>
      <c r="G1197" s="136"/>
      <c r="H1197" s="136"/>
      <c r="I1197" s="136"/>
      <c r="J1197" s="136"/>
      <c r="K1197" s="136"/>
      <c r="L1197" s="136"/>
      <c r="M1197" s="136"/>
      <c r="N1197" s="136"/>
      <c r="O1197" s="136"/>
      <c r="P1197" s="136"/>
      <c r="Q1197" s="136"/>
      <c r="R1197" s="136"/>
      <c r="S1197" s="136"/>
      <c r="T1197" s="136"/>
      <c r="U1197" s="136"/>
      <c r="V1197" s="136"/>
      <c r="W1197" s="136"/>
      <c r="X1197" s="136"/>
      <c r="Y1197" s="136"/>
      <c r="Z1197" s="136"/>
    </row>
    <row r="1198" ht="14.25" customHeight="1">
      <c r="A1198" s="136"/>
      <c r="B1198" s="136"/>
      <c r="C1198" s="136"/>
      <c r="D1198" s="136"/>
      <c r="E1198" s="2"/>
      <c r="F1198" s="2"/>
      <c r="G1198" s="136"/>
      <c r="H1198" s="136"/>
      <c r="I1198" s="136"/>
      <c r="J1198" s="136"/>
      <c r="K1198" s="136"/>
      <c r="L1198" s="136"/>
      <c r="M1198" s="136"/>
      <c r="N1198" s="136"/>
      <c r="O1198" s="136"/>
      <c r="P1198" s="136"/>
      <c r="Q1198" s="136"/>
      <c r="R1198" s="136"/>
      <c r="S1198" s="136"/>
      <c r="T1198" s="136"/>
      <c r="U1198" s="136"/>
      <c r="V1198" s="136"/>
      <c r="W1198" s="136"/>
      <c r="X1198" s="136"/>
      <c r="Y1198" s="136"/>
      <c r="Z1198" s="136"/>
    </row>
    <row r="1199" ht="14.25" customHeight="1">
      <c r="A1199" s="136"/>
      <c r="B1199" s="136"/>
      <c r="C1199" s="136"/>
      <c r="D1199" s="136"/>
      <c r="E1199" s="2"/>
      <c r="F1199" s="2"/>
      <c r="G1199" s="136"/>
      <c r="H1199" s="136"/>
      <c r="I1199" s="136"/>
      <c r="J1199" s="136"/>
      <c r="K1199" s="136"/>
      <c r="L1199" s="136"/>
      <c r="M1199" s="136"/>
      <c r="N1199" s="136"/>
      <c r="O1199" s="136"/>
      <c r="P1199" s="136"/>
      <c r="Q1199" s="136"/>
      <c r="R1199" s="136"/>
      <c r="S1199" s="136"/>
      <c r="T1199" s="136"/>
      <c r="U1199" s="136"/>
      <c r="V1199" s="136"/>
      <c r="W1199" s="136"/>
      <c r="X1199" s="136"/>
      <c r="Y1199" s="136"/>
      <c r="Z1199" s="136"/>
    </row>
    <row r="1200" ht="14.25" customHeight="1">
      <c r="A1200" s="136"/>
      <c r="B1200" s="136"/>
      <c r="C1200" s="136"/>
      <c r="D1200" s="136"/>
      <c r="E1200" s="2"/>
      <c r="F1200" s="2"/>
      <c r="G1200" s="136"/>
      <c r="H1200" s="136"/>
      <c r="I1200" s="136"/>
      <c r="J1200" s="136"/>
      <c r="K1200" s="136"/>
      <c r="L1200" s="136"/>
      <c r="M1200" s="136"/>
      <c r="N1200" s="136"/>
      <c r="O1200" s="136"/>
      <c r="P1200" s="136"/>
      <c r="Q1200" s="136"/>
      <c r="R1200" s="136"/>
      <c r="S1200" s="136"/>
      <c r="T1200" s="136"/>
      <c r="U1200" s="136"/>
      <c r="V1200" s="136"/>
      <c r="W1200" s="136"/>
      <c r="X1200" s="136"/>
      <c r="Y1200" s="136"/>
      <c r="Z1200" s="136"/>
    </row>
    <row r="1201" ht="14.25" customHeight="1">
      <c r="A1201" s="136"/>
      <c r="B1201" s="136"/>
      <c r="C1201" s="136"/>
      <c r="D1201" s="136"/>
      <c r="E1201" s="2"/>
      <c r="F1201" s="2"/>
      <c r="G1201" s="136"/>
      <c r="H1201" s="136"/>
      <c r="I1201" s="136"/>
      <c r="J1201" s="136"/>
      <c r="K1201" s="136"/>
      <c r="L1201" s="136"/>
      <c r="M1201" s="136"/>
      <c r="N1201" s="136"/>
      <c r="O1201" s="136"/>
      <c r="P1201" s="136"/>
      <c r="Q1201" s="136"/>
      <c r="R1201" s="136"/>
      <c r="S1201" s="136"/>
      <c r="T1201" s="136"/>
      <c r="U1201" s="136"/>
      <c r="V1201" s="136"/>
      <c r="W1201" s="136"/>
      <c r="X1201" s="136"/>
      <c r="Y1201" s="136"/>
      <c r="Z1201" s="136"/>
    </row>
    <row r="1202" ht="14.25" customHeight="1">
      <c r="A1202" s="136"/>
      <c r="B1202" s="136"/>
      <c r="C1202" s="136"/>
      <c r="D1202" s="136"/>
      <c r="E1202" s="2"/>
      <c r="F1202" s="2"/>
      <c r="G1202" s="136"/>
      <c r="H1202" s="136"/>
      <c r="I1202" s="136"/>
      <c r="J1202" s="136"/>
      <c r="K1202" s="136"/>
      <c r="L1202" s="136"/>
      <c r="M1202" s="136"/>
      <c r="N1202" s="136"/>
      <c r="O1202" s="136"/>
      <c r="P1202" s="136"/>
      <c r="Q1202" s="136"/>
      <c r="R1202" s="136"/>
      <c r="S1202" s="136"/>
      <c r="T1202" s="136"/>
      <c r="U1202" s="136"/>
      <c r="V1202" s="136"/>
      <c r="W1202" s="136"/>
      <c r="X1202" s="136"/>
      <c r="Y1202" s="136"/>
      <c r="Z1202" s="136"/>
    </row>
    <row r="1203" ht="14.25" customHeight="1">
      <c r="A1203" s="136"/>
      <c r="B1203" s="136"/>
      <c r="C1203" s="136"/>
      <c r="D1203" s="136"/>
      <c r="E1203" s="2"/>
      <c r="F1203" s="2"/>
      <c r="G1203" s="136"/>
      <c r="H1203" s="136"/>
      <c r="I1203" s="136"/>
      <c r="J1203" s="136"/>
      <c r="K1203" s="136"/>
      <c r="L1203" s="136"/>
      <c r="M1203" s="136"/>
      <c r="N1203" s="136"/>
      <c r="O1203" s="136"/>
      <c r="P1203" s="136"/>
      <c r="Q1203" s="136"/>
      <c r="R1203" s="136"/>
      <c r="S1203" s="136"/>
      <c r="T1203" s="136"/>
      <c r="U1203" s="136"/>
      <c r="V1203" s="136"/>
      <c r="W1203" s="136"/>
      <c r="X1203" s="136"/>
      <c r="Y1203" s="136"/>
      <c r="Z1203" s="136"/>
    </row>
    <row r="1204" ht="14.25" customHeight="1">
      <c r="A1204" s="136"/>
      <c r="B1204" s="136"/>
      <c r="C1204" s="136"/>
      <c r="D1204" s="136"/>
      <c r="E1204" s="2"/>
      <c r="F1204" s="2"/>
      <c r="G1204" s="136"/>
      <c r="H1204" s="136"/>
      <c r="I1204" s="136"/>
      <c r="J1204" s="136"/>
      <c r="K1204" s="136"/>
      <c r="L1204" s="136"/>
      <c r="M1204" s="136"/>
      <c r="N1204" s="136"/>
      <c r="O1204" s="136"/>
      <c r="P1204" s="136"/>
      <c r="Q1204" s="136"/>
      <c r="R1204" s="136"/>
      <c r="S1204" s="136"/>
      <c r="T1204" s="136"/>
      <c r="U1204" s="136"/>
      <c r="V1204" s="136"/>
      <c r="W1204" s="136"/>
      <c r="X1204" s="136"/>
      <c r="Y1204" s="136"/>
      <c r="Z1204" s="136"/>
    </row>
    <row r="1205" ht="14.25" customHeight="1">
      <c r="A1205" s="136"/>
      <c r="B1205" s="136"/>
      <c r="C1205" s="136"/>
      <c r="D1205" s="136"/>
      <c r="E1205" s="2"/>
      <c r="F1205" s="2"/>
      <c r="G1205" s="136"/>
      <c r="H1205" s="136"/>
      <c r="I1205" s="136"/>
      <c r="J1205" s="136"/>
      <c r="K1205" s="136"/>
      <c r="L1205" s="136"/>
      <c r="M1205" s="136"/>
      <c r="N1205" s="136"/>
      <c r="O1205" s="136"/>
      <c r="P1205" s="136"/>
      <c r="Q1205" s="136"/>
      <c r="R1205" s="136"/>
      <c r="S1205" s="136"/>
      <c r="T1205" s="136"/>
      <c r="U1205" s="136"/>
      <c r="V1205" s="136"/>
      <c r="W1205" s="136"/>
      <c r="X1205" s="136"/>
      <c r="Y1205" s="136"/>
      <c r="Z1205" s="136"/>
    </row>
    <row r="1206" ht="14.25" customHeight="1">
      <c r="A1206" s="136"/>
      <c r="B1206" s="136"/>
      <c r="C1206" s="136"/>
      <c r="D1206" s="136"/>
      <c r="E1206" s="2"/>
      <c r="F1206" s="2"/>
      <c r="G1206" s="136"/>
      <c r="H1206" s="136"/>
      <c r="I1206" s="136"/>
      <c r="J1206" s="136"/>
      <c r="K1206" s="136"/>
      <c r="L1206" s="136"/>
      <c r="M1206" s="136"/>
      <c r="N1206" s="136"/>
      <c r="O1206" s="136"/>
      <c r="P1206" s="136"/>
      <c r="Q1206" s="136"/>
      <c r="R1206" s="136"/>
      <c r="S1206" s="136"/>
      <c r="T1206" s="136"/>
      <c r="U1206" s="136"/>
      <c r="V1206" s="136"/>
      <c r="W1206" s="136"/>
      <c r="X1206" s="136"/>
      <c r="Y1206" s="136"/>
      <c r="Z1206" s="136"/>
    </row>
    <row r="1207" ht="14.25" customHeight="1">
      <c r="A1207" s="136"/>
      <c r="B1207" s="136"/>
      <c r="C1207" s="136"/>
      <c r="D1207" s="136"/>
      <c r="E1207" s="2"/>
      <c r="F1207" s="2"/>
      <c r="G1207" s="136"/>
      <c r="H1207" s="136"/>
      <c r="I1207" s="136"/>
      <c r="J1207" s="136"/>
      <c r="K1207" s="136"/>
      <c r="L1207" s="136"/>
      <c r="M1207" s="136"/>
      <c r="N1207" s="136"/>
      <c r="O1207" s="136"/>
      <c r="P1207" s="136"/>
      <c r="Q1207" s="136"/>
      <c r="R1207" s="136"/>
      <c r="S1207" s="136"/>
      <c r="T1207" s="136"/>
      <c r="U1207" s="136"/>
      <c r="V1207" s="136"/>
      <c r="W1207" s="136"/>
      <c r="X1207" s="136"/>
      <c r="Y1207" s="136"/>
      <c r="Z1207" s="136"/>
    </row>
    <row r="1208" ht="14.25" customHeight="1">
      <c r="A1208" s="136"/>
      <c r="B1208" s="136"/>
      <c r="C1208" s="136"/>
      <c r="D1208" s="136"/>
      <c r="E1208" s="2"/>
      <c r="F1208" s="2"/>
      <c r="G1208" s="136"/>
      <c r="H1208" s="136"/>
      <c r="I1208" s="136"/>
      <c r="J1208" s="136"/>
      <c r="K1208" s="136"/>
      <c r="L1208" s="136"/>
      <c r="M1208" s="136"/>
      <c r="N1208" s="136"/>
      <c r="O1208" s="136"/>
      <c r="P1208" s="136"/>
      <c r="Q1208" s="136"/>
      <c r="R1208" s="136"/>
      <c r="S1208" s="136"/>
      <c r="T1208" s="136"/>
      <c r="U1208" s="136"/>
      <c r="V1208" s="136"/>
      <c r="W1208" s="136"/>
      <c r="X1208" s="136"/>
      <c r="Y1208" s="136"/>
      <c r="Z1208" s="136"/>
    </row>
    <row r="1209" ht="14.25" customHeight="1">
      <c r="A1209" s="136"/>
      <c r="B1209" s="136"/>
      <c r="C1209" s="136"/>
      <c r="D1209" s="136"/>
      <c r="E1209" s="2"/>
      <c r="F1209" s="2"/>
      <c r="G1209" s="136"/>
      <c r="H1209" s="136"/>
      <c r="I1209" s="136"/>
      <c r="J1209" s="136"/>
      <c r="K1209" s="136"/>
      <c r="L1209" s="136"/>
      <c r="M1209" s="136"/>
      <c r="N1209" s="136"/>
      <c r="O1209" s="136"/>
      <c r="P1209" s="136"/>
      <c r="Q1209" s="136"/>
      <c r="R1209" s="136"/>
      <c r="S1209" s="136"/>
      <c r="T1209" s="136"/>
      <c r="U1209" s="136"/>
      <c r="V1209" s="136"/>
      <c r="W1209" s="136"/>
      <c r="X1209" s="136"/>
      <c r="Y1209" s="136"/>
      <c r="Z1209" s="136"/>
    </row>
    <row r="1210" ht="14.25" customHeight="1">
      <c r="A1210" s="136"/>
      <c r="B1210" s="136"/>
      <c r="C1210" s="136"/>
      <c r="D1210" s="136"/>
      <c r="E1210" s="2"/>
      <c r="F1210" s="2"/>
      <c r="G1210" s="136"/>
      <c r="H1210" s="136"/>
      <c r="I1210" s="136"/>
      <c r="J1210" s="136"/>
      <c r="K1210" s="136"/>
      <c r="L1210" s="136"/>
      <c r="M1210" s="136"/>
      <c r="N1210" s="136"/>
      <c r="O1210" s="136"/>
      <c r="P1210" s="136"/>
      <c r="Q1210" s="136"/>
      <c r="R1210" s="136"/>
      <c r="S1210" s="136"/>
      <c r="T1210" s="136"/>
      <c r="U1210" s="136"/>
      <c r="V1210" s="136"/>
      <c r="W1210" s="136"/>
      <c r="X1210" s="136"/>
      <c r="Y1210" s="136"/>
      <c r="Z1210" s="136"/>
    </row>
    <row r="1211" ht="14.25" customHeight="1">
      <c r="A1211" s="136"/>
      <c r="B1211" s="136"/>
      <c r="C1211" s="136"/>
      <c r="D1211" s="136"/>
      <c r="E1211" s="2"/>
      <c r="F1211" s="2"/>
      <c r="G1211" s="136"/>
      <c r="H1211" s="136"/>
      <c r="I1211" s="136"/>
      <c r="J1211" s="136"/>
      <c r="K1211" s="136"/>
      <c r="L1211" s="136"/>
      <c r="M1211" s="136"/>
      <c r="N1211" s="136"/>
      <c r="O1211" s="136"/>
      <c r="P1211" s="136"/>
      <c r="Q1211" s="136"/>
      <c r="R1211" s="136"/>
      <c r="S1211" s="136"/>
      <c r="T1211" s="136"/>
      <c r="U1211" s="136"/>
      <c r="V1211" s="136"/>
      <c r="W1211" s="136"/>
      <c r="X1211" s="136"/>
      <c r="Y1211" s="136"/>
      <c r="Z1211" s="136"/>
    </row>
    <row r="1212" ht="14.25" customHeight="1">
      <c r="A1212" s="136"/>
      <c r="B1212" s="136"/>
      <c r="C1212" s="136"/>
      <c r="D1212" s="136"/>
      <c r="E1212" s="2"/>
      <c r="F1212" s="2"/>
      <c r="G1212" s="136"/>
      <c r="H1212" s="136"/>
      <c r="I1212" s="136"/>
      <c r="J1212" s="136"/>
      <c r="K1212" s="136"/>
      <c r="L1212" s="136"/>
      <c r="M1212" s="136"/>
      <c r="N1212" s="136"/>
      <c r="O1212" s="136"/>
      <c r="P1212" s="136"/>
      <c r="Q1212" s="136"/>
      <c r="R1212" s="136"/>
      <c r="S1212" s="136"/>
      <c r="T1212" s="136"/>
      <c r="U1212" s="136"/>
      <c r="V1212" s="136"/>
      <c r="W1212" s="136"/>
      <c r="X1212" s="136"/>
      <c r="Y1212" s="136"/>
      <c r="Z1212" s="136"/>
    </row>
    <row r="1213" ht="14.25" customHeight="1">
      <c r="A1213" s="136"/>
      <c r="B1213" s="136"/>
      <c r="C1213" s="136"/>
      <c r="D1213" s="136"/>
      <c r="E1213" s="2"/>
      <c r="F1213" s="2"/>
      <c r="G1213" s="136"/>
      <c r="H1213" s="136"/>
      <c r="I1213" s="136"/>
      <c r="J1213" s="136"/>
      <c r="K1213" s="136"/>
      <c r="L1213" s="136"/>
      <c r="M1213" s="136"/>
      <c r="N1213" s="136"/>
      <c r="O1213" s="136"/>
      <c r="P1213" s="136"/>
      <c r="Q1213" s="136"/>
      <c r="R1213" s="136"/>
      <c r="S1213" s="136"/>
      <c r="T1213" s="136"/>
      <c r="U1213" s="136"/>
      <c r="V1213" s="136"/>
      <c r="W1213" s="136"/>
      <c r="X1213" s="136"/>
      <c r="Y1213" s="136"/>
      <c r="Z1213" s="136"/>
    </row>
    <row r="1214" ht="14.25" customHeight="1">
      <c r="A1214" s="136"/>
      <c r="B1214" s="136"/>
      <c r="C1214" s="136"/>
      <c r="D1214" s="136"/>
      <c r="E1214" s="2"/>
      <c r="F1214" s="2"/>
      <c r="G1214" s="136"/>
      <c r="H1214" s="136"/>
      <c r="I1214" s="136"/>
      <c r="J1214" s="136"/>
      <c r="K1214" s="136"/>
      <c r="L1214" s="136"/>
      <c r="M1214" s="136"/>
      <c r="N1214" s="136"/>
      <c r="O1214" s="136"/>
      <c r="P1214" s="136"/>
      <c r="Q1214" s="136"/>
      <c r="R1214" s="136"/>
      <c r="S1214" s="136"/>
      <c r="T1214" s="136"/>
      <c r="U1214" s="136"/>
      <c r="V1214" s="136"/>
      <c r="W1214" s="136"/>
      <c r="X1214" s="136"/>
      <c r="Y1214" s="136"/>
      <c r="Z1214" s="136"/>
    </row>
    <row r="1215" ht="14.25" customHeight="1">
      <c r="A1215" s="136"/>
      <c r="B1215" s="136"/>
      <c r="C1215" s="136"/>
      <c r="D1215" s="136"/>
      <c r="E1215" s="2"/>
      <c r="F1215" s="2"/>
      <c r="G1215" s="136"/>
      <c r="H1215" s="136"/>
      <c r="I1215" s="136"/>
      <c r="J1215" s="136"/>
      <c r="K1215" s="136"/>
      <c r="L1215" s="136"/>
      <c r="M1215" s="136"/>
      <c r="N1215" s="136"/>
      <c r="O1215" s="136"/>
      <c r="P1215" s="136"/>
      <c r="Q1215" s="136"/>
      <c r="R1215" s="136"/>
      <c r="S1215" s="136"/>
      <c r="T1215" s="136"/>
      <c r="U1215" s="136"/>
      <c r="V1215" s="136"/>
      <c r="W1215" s="136"/>
      <c r="X1215" s="136"/>
      <c r="Y1215" s="136"/>
      <c r="Z1215" s="136"/>
    </row>
    <row r="1216" ht="14.25" customHeight="1">
      <c r="A1216" s="136"/>
      <c r="B1216" s="136"/>
      <c r="C1216" s="136"/>
      <c r="D1216" s="136"/>
      <c r="E1216" s="2"/>
      <c r="F1216" s="2"/>
      <c r="G1216" s="136"/>
      <c r="H1216" s="136"/>
      <c r="I1216" s="136"/>
      <c r="J1216" s="136"/>
      <c r="K1216" s="136"/>
      <c r="L1216" s="136"/>
      <c r="M1216" s="136"/>
      <c r="N1216" s="136"/>
      <c r="O1216" s="136"/>
      <c r="P1216" s="136"/>
      <c r="Q1216" s="136"/>
      <c r="R1216" s="136"/>
      <c r="S1216" s="136"/>
      <c r="T1216" s="136"/>
      <c r="U1216" s="136"/>
      <c r="V1216" s="136"/>
      <c r="W1216" s="136"/>
      <c r="X1216" s="136"/>
      <c r="Y1216" s="136"/>
      <c r="Z1216" s="136"/>
    </row>
    <row r="1217" ht="14.25" customHeight="1">
      <c r="A1217" s="136"/>
      <c r="B1217" s="136"/>
      <c r="C1217" s="136"/>
      <c r="D1217" s="136"/>
      <c r="E1217" s="2"/>
      <c r="F1217" s="2"/>
      <c r="G1217" s="136"/>
      <c r="H1217" s="136"/>
      <c r="I1217" s="136"/>
      <c r="J1217" s="136"/>
      <c r="K1217" s="136"/>
      <c r="L1217" s="136"/>
      <c r="M1217" s="136"/>
      <c r="N1217" s="136"/>
      <c r="O1217" s="136"/>
      <c r="P1217" s="136"/>
      <c r="Q1217" s="136"/>
      <c r="R1217" s="136"/>
      <c r="S1217" s="136"/>
      <c r="T1217" s="136"/>
      <c r="U1217" s="136"/>
      <c r="V1217" s="136"/>
      <c r="W1217" s="136"/>
      <c r="X1217" s="136"/>
      <c r="Y1217" s="136"/>
      <c r="Z1217" s="136"/>
    </row>
    <row r="1218" ht="14.25" customHeight="1">
      <c r="A1218" s="136"/>
      <c r="B1218" s="136"/>
      <c r="C1218" s="136"/>
      <c r="D1218" s="136"/>
      <c r="E1218" s="2"/>
      <c r="F1218" s="2"/>
      <c r="G1218" s="136"/>
      <c r="H1218" s="136"/>
      <c r="I1218" s="136"/>
      <c r="J1218" s="136"/>
      <c r="K1218" s="136"/>
      <c r="L1218" s="136"/>
      <c r="M1218" s="136"/>
      <c r="N1218" s="136"/>
      <c r="O1218" s="136"/>
      <c r="P1218" s="136"/>
      <c r="Q1218" s="136"/>
      <c r="R1218" s="136"/>
      <c r="S1218" s="136"/>
      <c r="T1218" s="136"/>
      <c r="U1218" s="136"/>
      <c r="V1218" s="136"/>
      <c r="W1218" s="136"/>
      <c r="X1218" s="136"/>
      <c r="Y1218" s="136"/>
      <c r="Z1218" s="136"/>
    </row>
    <row r="1219" ht="14.25" customHeight="1">
      <c r="A1219" s="136"/>
      <c r="B1219" s="136"/>
      <c r="C1219" s="136"/>
      <c r="D1219" s="136"/>
      <c r="E1219" s="2"/>
      <c r="F1219" s="2"/>
      <c r="G1219" s="136"/>
      <c r="H1219" s="136"/>
      <c r="I1219" s="136"/>
      <c r="J1219" s="136"/>
      <c r="K1219" s="136"/>
      <c r="L1219" s="136"/>
      <c r="M1219" s="136"/>
      <c r="N1219" s="136"/>
      <c r="O1219" s="136"/>
      <c r="P1219" s="136"/>
      <c r="Q1219" s="136"/>
      <c r="R1219" s="136"/>
      <c r="S1219" s="136"/>
      <c r="T1219" s="136"/>
      <c r="U1219" s="136"/>
      <c r="V1219" s="136"/>
      <c r="W1219" s="136"/>
      <c r="X1219" s="136"/>
      <c r="Y1219" s="136"/>
      <c r="Z1219" s="136"/>
    </row>
    <row r="1220" ht="14.25" customHeight="1">
      <c r="A1220" s="136"/>
      <c r="B1220" s="136"/>
      <c r="C1220" s="136"/>
      <c r="D1220" s="136"/>
      <c r="E1220" s="2"/>
      <c r="F1220" s="2"/>
      <c r="G1220" s="136"/>
      <c r="H1220" s="136"/>
      <c r="I1220" s="136"/>
      <c r="J1220" s="136"/>
      <c r="K1220" s="136"/>
      <c r="L1220" s="136"/>
      <c r="M1220" s="136"/>
      <c r="N1220" s="136"/>
      <c r="O1220" s="136"/>
      <c r="P1220" s="136"/>
      <c r="Q1220" s="136"/>
      <c r="R1220" s="136"/>
      <c r="S1220" s="136"/>
      <c r="T1220" s="136"/>
      <c r="U1220" s="136"/>
      <c r="V1220" s="136"/>
      <c r="W1220" s="136"/>
      <c r="X1220" s="136"/>
      <c r="Y1220" s="136"/>
      <c r="Z1220" s="136"/>
    </row>
    <row r="1221" ht="14.25" customHeight="1">
      <c r="A1221" s="136"/>
      <c r="B1221" s="136"/>
      <c r="C1221" s="136"/>
      <c r="D1221" s="136"/>
      <c r="E1221" s="2"/>
      <c r="F1221" s="2"/>
      <c r="G1221" s="136"/>
      <c r="H1221" s="136"/>
      <c r="I1221" s="136"/>
      <c r="J1221" s="136"/>
      <c r="K1221" s="136"/>
      <c r="L1221" s="136"/>
      <c r="M1221" s="136"/>
      <c r="N1221" s="136"/>
      <c r="O1221" s="136"/>
      <c r="P1221" s="136"/>
      <c r="Q1221" s="136"/>
      <c r="R1221" s="136"/>
      <c r="S1221" s="136"/>
      <c r="T1221" s="136"/>
      <c r="U1221" s="136"/>
      <c r="V1221" s="136"/>
      <c r="W1221" s="136"/>
      <c r="X1221" s="136"/>
      <c r="Y1221" s="136"/>
      <c r="Z1221" s="136"/>
    </row>
    <row r="1222" ht="14.25" customHeight="1">
      <c r="A1222" s="136"/>
      <c r="B1222" s="136"/>
      <c r="C1222" s="136"/>
      <c r="D1222" s="136"/>
      <c r="E1222" s="2"/>
      <c r="F1222" s="2"/>
      <c r="G1222" s="136"/>
      <c r="H1222" s="136"/>
      <c r="I1222" s="136"/>
      <c r="J1222" s="136"/>
      <c r="K1222" s="136"/>
      <c r="L1222" s="136"/>
      <c r="M1222" s="136"/>
      <c r="N1222" s="136"/>
      <c r="O1222" s="136"/>
      <c r="P1222" s="136"/>
      <c r="Q1222" s="136"/>
      <c r="R1222" s="136"/>
      <c r="S1222" s="136"/>
      <c r="T1222" s="136"/>
      <c r="U1222" s="136"/>
      <c r="V1222" s="136"/>
      <c r="W1222" s="136"/>
      <c r="X1222" s="136"/>
      <c r="Y1222" s="136"/>
      <c r="Z1222" s="136"/>
    </row>
    <row r="1223" ht="14.25" customHeight="1">
      <c r="A1223" s="136"/>
      <c r="B1223" s="136"/>
      <c r="C1223" s="136"/>
      <c r="D1223" s="136"/>
      <c r="E1223" s="2"/>
      <c r="F1223" s="2"/>
      <c r="G1223" s="136"/>
      <c r="H1223" s="136"/>
      <c r="I1223" s="136"/>
      <c r="J1223" s="136"/>
      <c r="K1223" s="136"/>
      <c r="L1223" s="136"/>
      <c r="M1223" s="136"/>
      <c r="N1223" s="136"/>
      <c r="O1223" s="136"/>
      <c r="P1223" s="136"/>
      <c r="Q1223" s="136"/>
      <c r="R1223" s="136"/>
      <c r="S1223" s="136"/>
      <c r="T1223" s="136"/>
      <c r="U1223" s="136"/>
      <c r="V1223" s="136"/>
      <c r="W1223" s="136"/>
      <c r="X1223" s="136"/>
      <c r="Y1223" s="136"/>
      <c r="Z1223" s="136"/>
    </row>
    <row r="1224" ht="14.25" customHeight="1">
      <c r="A1224" s="136"/>
      <c r="B1224" s="136"/>
      <c r="C1224" s="136"/>
      <c r="D1224" s="136"/>
      <c r="E1224" s="2"/>
      <c r="F1224" s="2"/>
      <c r="G1224" s="136"/>
      <c r="H1224" s="136"/>
      <c r="I1224" s="136"/>
      <c r="J1224" s="136"/>
      <c r="K1224" s="136"/>
      <c r="L1224" s="136"/>
      <c r="M1224" s="136"/>
      <c r="N1224" s="136"/>
      <c r="O1224" s="136"/>
      <c r="P1224" s="136"/>
      <c r="Q1224" s="136"/>
      <c r="R1224" s="136"/>
      <c r="S1224" s="136"/>
      <c r="T1224" s="136"/>
      <c r="U1224" s="136"/>
      <c r="V1224" s="136"/>
      <c r="W1224" s="136"/>
      <c r="X1224" s="136"/>
      <c r="Y1224" s="136"/>
      <c r="Z1224" s="136"/>
    </row>
    <row r="1225" ht="14.25" customHeight="1">
      <c r="A1225" s="136"/>
      <c r="B1225" s="136"/>
      <c r="C1225" s="136"/>
      <c r="D1225" s="136"/>
      <c r="E1225" s="2"/>
      <c r="F1225" s="2"/>
      <c r="G1225" s="136"/>
      <c r="H1225" s="136"/>
      <c r="I1225" s="136"/>
      <c r="J1225" s="136"/>
      <c r="K1225" s="136"/>
      <c r="L1225" s="136"/>
      <c r="M1225" s="136"/>
      <c r="N1225" s="136"/>
      <c r="O1225" s="136"/>
      <c r="P1225" s="136"/>
      <c r="Q1225" s="136"/>
      <c r="R1225" s="136"/>
      <c r="S1225" s="136"/>
      <c r="T1225" s="136"/>
      <c r="U1225" s="136"/>
      <c r="V1225" s="136"/>
      <c r="W1225" s="136"/>
      <c r="X1225" s="136"/>
      <c r="Y1225" s="136"/>
      <c r="Z1225" s="136"/>
    </row>
    <row r="1226" ht="14.25" customHeight="1">
      <c r="A1226" s="136"/>
      <c r="B1226" s="136"/>
      <c r="C1226" s="136"/>
      <c r="D1226" s="136"/>
      <c r="E1226" s="2"/>
      <c r="F1226" s="2"/>
      <c r="G1226" s="136"/>
      <c r="H1226" s="136"/>
      <c r="I1226" s="136"/>
      <c r="J1226" s="136"/>
      <c r="K1226" s="136"/>
      <c r="L1226" s="136"/>
      <c r="M1226" s="136"/>
      <c r="N1226" s="136"/>
      <c r="O1226" s="136"/>
      <c r="P1226" s="136"/>
      <c r="Q1226" s="136"/>
      <c r="R1226" s="136"/>
      <c r="S1226" s="136"/>
      <c r="T1226" s="136"/>
      <c r="U1226" s="136"/>
      <c r="V1226" s="136"/>
      <c r="W1226" s="136"/>
      <c r="X1226" s="136"/>
      <c r="Y1226" s="136"/>
      <c r="Z1226" s="136"/>
    </row>
    <row r="1227" ht="14.25" customHeight="1">
      <c r="A1227" s="136"/>
      <c r="B1227" s="136"/>
      <c r="C1227" s="136"/>
      <c r="D1227" s="136"/>
      <c r="E1227" s="2"/>
      <c r="F1227" s="2"/>
      <c r="G1227" s="136"/>
      <c r="H1227" s="136"/>
      <c r="I1227" s="136"/>
      <c r="J1227" s="136"/>
      <c r="K1227" s="136"/>
      <c r="L1227" s="136"/>
      <c r="M1227" s="136"/>
      <c r="N1227" s="136"/>
      <c r="O1227" s="136"/>
      <c r="P1227" s="136"/>
      <c r="Q1227" s="136"/>
      <c r="R1227" s="136"/>
      <c r="S1227" s="136"/>
      <c r="T1227" s="136"/>
      <c r="U1227" s="136"/>
      <c r="V1227" s="136"/>
      <c r="W1227" s="136"/>
      <c r="X1227" s="136"/>
      <c r="Y1227" s="136"/>
      <c r="Z1227" s="136"/>
    </row>
    <row r="1228" ht="14.25" customHeight="1">
      <c r="A1228" s="136"/>
      <c r="B1228" s="136"/>
      <c r="C1228" s="136"/>
      <c r="D1228" s="136"/>
      <c r="E1228" s="2"/>
      <c r="F1228" s="2"/>
      <c r="G1228" s="136"/>
      <c r="H1228" s="136"/>
      <c r="I1228" s="136"/>
      <c r="J1228" s="136"/>
      <c r="K1228" s="136"/>
      <c r="L1228" s="136"/>
      <c r="M1228" s="136"/>
      <c r="N1228" s="136"/>
      <c r="O1228" s="136"/>
      <c r="P1228" s="136"/>
      <c r="Q1228" s="136"/>
      <c r="R1228" s="136"/>
      <c r="S1228" s="136"/>
      <c r="T1228" s="136"/>
      <c r="U1228" s="136"/>
      <c r="V1228" s="136"/>
      <c r="W1228" s="136"/>
      <c r="X1228" s="136"/>
      <c r="Y1228" s="136"/>
      <c r="Z1228" s="136"/>
    </row>
    <row r="1229" ht="14.25" customHeight="1">
      <c r="A1229" s="136"/>
      <c r="B1229" s="136"/>
      <c r="C1229" s="136"/>
      <c r="D1229" s="136"/>
      <c r="E1229" s="2"/>
      <c r="F1229" s="2"/>
      <c r="G1229" s="136"/>
      <c r="H1229" s="136"/>
      <c r="I1229" s="136"/>
      <c r="J1229" s="136"/>
      <c r="K1229" s="136"/>
      <c r="L1229" s="136"/>
      <c r="M1229" s="136"/>
      <c r="N1229" s="136"/>
      <c r="O1229" s="136"/>
      <c r="P1229" s="136"/>
      <c r="Q1229" s="136"/>
      <c r="R1229" s="136"/>
      <c r="S1229" s="136"/>
      <c r="T1229" s="136"/>
      <c r="U1229" s="136"/>
      <c r="V1229" s="136"/>
      <c r="W1229" s="136"/>
      <c r="X1229" s="136"/>
      <c r="Y1229" s="136"/>
      <c r="Z1229" s="136"/>
    </row>
    <row r="1230" ht="14.25" customHeight="1">
      <c r="A1230" s="136"/>
      <c r="B1230" s="136"/>
      <c r="C1230" s="136"/>
      <c r="D1230" s="136"/>
      <c r="E1230" s="2"/>
      <c r="F1230" s="2"/>
      <c r="G1230" s="136"/>
      <c r="H1230" s="136"/>
      <c r="I1230" s="136"/>
      <c r="J1230" s="136"/>
      <c r="K1230" s="136"/>
      <c r="L1230" s="136"/>
      <c r="M1230" s="136"/>
      <c r="N1230" s="136"/>
      <c r="O1230" s="136"/>
      <c r="P1230" s="136"/>
      <c r="Q1230" s="136"/>
      <c r="R1230" s="136"/>
      <c r="S1230" s="136"/>
      <c r="T1230" s="136"/>
      <c r="U1230" s="136"/>
      <c r="V1230" s="136"/>
      <c r="W1230" s="136"/>
      <c r="X1230" s="136"/>
      <c r="Y1230" s="136"/>
      <c r="Z1230" s="136"/>
    </row>
    <row r="1231" ht="14.25" customHeight="1">
      <c r="A1231" s="136"/>
      <c r="B1231" s="136"/>
      <c r="C1231" s="136"/>
      <c r="D1231" s="136"/>
      <c r="E1231" s="2"/>
      <c r="F1231" s="2"/>
      <c r="G1231" s="136"/>
      <c r="H1231" s="136"/>
      <c r="I1231" s="136"/>
      <c r="J1231" s="136"/>
      <c r="K1231" s="136"/>
      <c r="L1231" s="136"/>
      <c r="M1231" s="136"/>
      <c r="N1231" s="136"/>
      <c r="O1231" s="136"/>
      <c r="P1231" s="136"/>
      <c r="Q1231" s="136"/>
      <c r="R1231" s="136"/>
      <c r="S1231" s="136"/>
      <c r="T1231" s="136"/>
      <c r="U1231" s="136"/>
      <c r="V1231" s="136"/>
      <c r="W1231" s="136"/>
      <c r="X1231" s="136"/>
      <c r="Y1231" s="136"/>
      <c r="Z1231" s="136"/>
    </row>
    <row r="1232" ht="14.25" customHeight="1">
      <c r="A1232" s="136"/>
      <c r="B1232" s="136"/>
      <c r="C1232" s="136"/>
      <c r="D1232" s="136"/>
      <c r="E1232" s="2"/>
      <c r="F1232" s="2"/>
      <c r="G1232" s="136"/>
      <c r="H1232" s="136"/>
      <c r="I1232" s="136"/>
      <c r="J1232" s="136"/>
      <c r="K1232" s="136"/>
      <c r="L1232" s="136"/>
      <c r="M1232" s="136"/>
      <c r="N1232" s="136"/>
      <c r="O1232" s="136"/>
      <c r="P1232" s="136"/>
      <c r="Q1232" s="136"/>
      <c r="R1232" s="136"/>
      <c r="S1232" s="136"/>
      <c r="T1232" s="136"/>
      <c r="U1232" s="136"/>
      <c r="V1232" s="136"/>
      <c r="W1232" s="136"/>
      <c r="X1232" s="136"/>
      <c r="Y1232" s="136"/>
      <c r="Z1232" s="136"/>
    </row>
    <row r="1233" ht="14.25" customHeight="1">
      <c r="A1233" s="136"/>
      <c r="B1233" s="136"/>
      <c r="C1233" s="136"/>
      <c r="D1233" s="136"/>
      <c r="E1233" s="2"/>
      <c r="F1233" s="2"/>
      <c r="G1233" s="136"/>
      <c r="H1233" s="136"/>
      <c r="I1233" s="136"/>
      <c r="J1233" s="136"/>
      <c r="K1233" s="136"/>
      <c r="L1233" s="136"/>
      <c r="M1233" s="136"/>
      <c r="N1233" s="136"/>
      <c r="O1233" s="136"/>
      <c r="P1233" s="136"/>
      <c r="Q1233" s="136"/>
      <c r="R1233" s="136"/>
      <c r="S1233" s="136"/>
      <c r="T1233" s="136"/>
      <c r="U1233" s="136"/>
      <c r="V1233" s="136"/>
      <c r="W1233" s="136"/>
      <c r="X1233" s="136"/>
      <c r="Y1233" s="136"/>
      <c r="Z1233" s="136"/>
    </row>
    <row r="1234" ht="14.25" customHeight="1">
      <c r="A1234" s="136"/>
      <c r="B1234" s="136"/>
      <c r="C1234" s="136"/>
      <c r="D1234" s="136"/>
      <c r="E1234" s="2"/>
      <c r="F1234" s="2"/>
      <c r="G1234" s="136"/>
      <c r="H1234" s="136"/>
      <c r="I1234" s="136"/>
      <c r="J1234" s="136"/>
      <c r="K1234" s="136"/>
      <c r="L1234" s="136"/>
      <c r="M1234" s="136"/>
      <c r="N1234" s="136"/>
      <c r="O1234" s="136"/>
      <c r="P1234" s="136"/>
      <c r="Q1234" s="136"/>
      <c r="R1234" s="136"/>
      <c r="S1234" s="136"/>
      <c r="T1234" s="136"/>
      <c r="U1234" s="136"/>
      <c r="V1234" s="136"/>
      <c r="W1234" s="136"/>
      <c r="X1234" s="136"/>
      <c r="Y1234" s="136"/>
      <c r="Z1234" s="136"/>
    </row>
    <row r="1235" ht="14.25" customHeight="1">
      <c r="A1235" s="136"/>
      <c r="B1235" s="136"/>
      <c r="C1235" s="136"/>
      <c r="D1235" s="136"/>
      <c r="E1235" s="2"/>
      <c r="F1235" s="2"/>
      <c r="G1235" s="136"/>
      <c r="H1235" s="136"/>
      <c r="I1235" s="136"/>
      <c r="J1235" s="136"/>
      <c r="K1235" s="136"/>
      <c r="L1235" s="136"/>
      <c r="M1235" s="136"/>
      <c r="N1235" s="136"/>
      <c r="O1235" s="136"/>
      <c r="P1235" s="136"/>
      <c r="Q1235" s="136"/>
      <c r="R1235" s="136"/>
      <c r="S1235" s="136"/>
      <c r="T1235" s="136"/>
      <c r="U1235" s="136"/>
      <c r="V1235" s="136"/>
      <c r="W1235" s="136"/>
      <c r="X1235" s="136"/>
      <c r="Y1235" s="136"/>
      <c r="Z1235" s="136"/>
    </row>
    <row r="1236" ht="14.25" customHeight="1">
      <c r="A1236" s="136"/>
      <c r="B1236" s="136"/>
      <c r="C1236" s="136"/>
      <c r="D1236" s="136"/>
      <c r="E1236" s="2"/>
      <c r="F1236" s="2"/>
      <c r="G1236" s="136"/>
      <c r="H1236" s="136"/>
      <c r="I1236" s="136"/>
      <c r="J1236" s="136"/>
      <c r="K1236" s="136"/>
      <c r="L1236" s="136"/>
      <c r="M1236" s="136"/>
      <c r="N1236" s="136"/>
      <c r="O1236" s="136"/>
      <c r="P1236" s="136"/>
      <c r="Q1236" s="136"/>
      <c r="R1236" s="136"/>
      <c r="S1236" s="136"/>
      <c r="T1236" s="136"/>
      <c r="U1236" s="136"/>
      <c r="V1236" s="136"/>
      <c r="W1236" s="136"/>
      <c r="X1236" s="136"/>
      <c r="Y1236" s="136"/>
      <c r="Z1236" s="136"/>
    </row>
    <row r="1237" ht="14.25" customHeight="1">
      <c r="A1237" s="136"/>
      <c r="B1237" s="136"/>
      <c r="C1237" s="136"/>
      <c r="D1237" s="136"/>
      <c r="E1237" s="2"/>
      <c r="F1237" s="2"/>
      <c r="G1237" s="136"/>
      <c r="H1237" s="136"/>
      <c r="I1237" s="136"/>
      <c r="J1237" s="136"/>
      <c r="K1237" s="136"/>
      <c r="L1237" s="136"/>
      <c r="M1237" s="136"/>
      <c r="N1237" s="136"/>
      <c r="O1237" s="136"/>
      <c r="P1237" s="136"/>
      <c r="Q1237" s="136"/>
      <c r="R1237" s="136"/>
      <c r="S1237" s="136"/>
      <c r="T1237" s="136"/>
      <c r="U1237" s="136"/>
      <c r="V1237" s="136"/>
      <c r="W1237" s="136"/>
      <c r="X1237" s="136"/>
      <c r="Y1237" s="136"/>
      <c r="Z1237" s="136"/>
    </row>
    <row r="1238" ht="14.25" customHeight="1">
      <c r="A1238" s="136"/>
      <c r="B1238" s="136"/>
      <c r="C1238" s="136"/>
      <c r="D1238" s="136"/>
      <c r="E1238" s="2"/>
      <c r="F1238" s="2"/>
      <c r="G1238" s="136"/>
      <c r="H1238" s="136"/>
      <c r="I1238" s="136"/>
      <c r="J1238" s="136"/>
      <c r="K1238" s="136"/>
      <c r="L1238" s="136"/>
      <c r="M1238" s="136"/>
      <c r="N1238" s="136"/>
      <c r="O1238" s="136"/>
      <c r="P1238" s="136"/>
      <c r="Q1238" s="136"/>
      <c r="R1238" s="136"/>
      <c r="S1238" s="136"/>
      <c r="T1238" s="136"/>
      <c r="U1238" s="136"/>
      <c r="V1238" s="136"/>
      <c r="W1238" s="136"/>
      <c r="X1238" s="136"/>
      <c r="Y1238" s="136"/>
      <c r="Z1238" s="136"/>
    </row>
    <row r="1239" ht="14.25" customHeight="1">
      <c r="A1239" s="136"/>
      <c r="B1239" s="136"/>
      <c r="C1239" s="136"/>
      <c r="D1239" s="136"/>
      <c r="E1239" s="2"/>
      <c r="F1239" s="2"/>
      <c r="G1239" s="136"/>
      <c r="H1239" s="136"/>
      <c r="I1239" s="136"/>
      <c r="J1239" s="136"/>
      <c r="K1239" s="136"/>
      <c r="L1239" s="136"/>
      <c r="M1239" s="136"/>
      <c r="N1239" s="136"/>
      <c r="O1239" s="136"/>
      <c r="P1239" s="136"/>
      <c r="Q1239" s="136"/>
      <c r="R1239" s="136"/>
      <c r="S1239" s="136"/>
      <c r="T1239" s="136"/>
      <c r="U1239" s="136"/>
      <c r="V1239" s="136"/>
      <c r="W1239" s="136"/>
      <c r="X1239" s="136"/>
      <c r="Y1239" s="136"/>
      <c r="Z1239" s="136"/>
    </row>
    <row r="1240" ht="14.25" customHeight="1">
      <c r="A1240" s="136"/>
      <c r="B1240" s="136"/>
      <c r="C1240" s="136"/>
      <c r="D1240" s="136"/>
      <c r="E1240" s="2"/>
      <c r="F1240" s="2"/>
      <c r="G1240" s="136"/>
      <c r="H1240" s="136"/>
      <c r="I1240" s="136"/>
      <c r="J1240" s="136"/>
      <c r="K1240" s="136"/>
      <c r="L1240" s="136"/>
      <c r="M1240" s="136"/>
      <c r="N1240" s="136"/>
      <c r="O1240" s="136"/>
      <c r="P1240" s="136"/>
      <c r="Q1240" s="136"/>
      <c r="R1240" s="136"/>
      <c r="S1240" s="136"/>
      <c r="T1240" s="136"/>
      <c r="U1240" s="136"/>
      <c r="V1240" s="136"/>
      <c r="W1240" s="136"/>
      <c r="X1240" s="136"/>
      <c r="Y1240" s="136"/>
      <c r="Z1240" s="136"/>
    </row>
    <row r="1241" ht="14.25" customHeight="1">
      <c r="A1241" s="136"/>
      <c r="B1241" s="136"/>
      <c r="C1241" s="136"/>
      <c r="D1241" s="136"/>
      <c r="E1241" s="2"/>
      <c r="F1241" s="2"/>
      <c r="G1241" s="136"/>
      <c r="H1241" s="136"/>
      <c r="I1241" s="136"/>
      <c r="J1241" s="136"/>
      <c r="K1241" s="136"/>
      <c r="L1241" s="136"/>
      <c r="M1241" s="136"/>
      <c r="N1241" s="136"/>
      <c r="O1241" s="136"/>
      <c r="P1241" s="136"/>
      <c r="Q1241" s="136"/>
      <c r="R1241" s="136"/>
      <c r="S1241" s="136"/>
      <c r="T1241" s="136"/>
      <c r="U1241" s="136"/>
      <c r="V1241" s="136"/>
      <c r="W1241" s="136"/>
      <c r="X1241" s="136"/>
      <c r="Y1241" s="136"/>
      <c r="Z1241" s="136"/>
    </row>
    <row r="1242" ht="14.25" customHeight="1">
      <c r="A1242" s="136"/>
      <c r="B1242" s="136"/>
      <c r="C1242" s="136"/>
      <c r="D1242" s="136"/>
      <c r="E1242" s="2"/>
      <c r="F1242" s="2"/>
      <c r="G1242" s="136"/>
      <c r="H1242" s="136"/>
      <c r="I1242" s="136"/>
      <c r="J1242" s="136"/>
      <c r="K1242" s="136"/>
      <c r="L1242" s="136"/>
      <c r="M1242" s="136"/>
      <c r="N1242" s="136"/>
      <c r="O1242" s="136"/>
      <c r="P1242" s="136"/>
      <c r="Q1242" s="136"/>
      <c r="R1242" s="136"/>
      <c r="S1242" s="136"/>
      <c r="T1242" s="136"/>
      <c r="U1242" s="136"/>
      <c r="V1242" s="136"/>
      <c r="W1242" s="136"/>
      <c r="X1242" s="136"/>
      <c r="Y1242" s="136"/>
      <c r="Z1242" s="136"/>
    </row>
    <row r="1243" ht="14.25" customHeight="1">
      <c r="A1243" s="136"/>
      <c r="B1243" s="136"/>
      <c r="C1243" s="136"/>
      <c r="D1243" s="136"/>
      <c r="E1243" s="2"/>
      <c r="F1243" s="2"/>
      <c r="G1243" s="136"/>
      <c r="H1243" s="136"/>
      <c r="I1243" s="136"/>
      <c r="J1243" s="136"/>
      <c r="K1243" s="136"/>
      <c r="L1243" s="136"/>
      <c r="M1243" s="136"/>
      <c r="N1243" s="136"/>
      <c r="O1243" s="136"/>
      <c r="P1243" s="136"/>
      <c r="Q1243" s="136"/>
      <c r="R1243" s="136"/>
      <c r="S1243" s="136"/>
      <c r="T1243" s="136"/>
      <c r="U1243" s="136"/>
      <c r="V1243" s="136"/>
      <c r="W1243" s="136"/>
      <c r="X1243" s="136"/>
      <c r="Y1243" s="136"/>
      <c r="Z1243" s="136"/>
    </row>
    <row r="1244" ht="14.25" customHeight="1">
      <c r="A1244" s="136"/>
      <c r="B1244" s="136"/>
      <c r="C1244" s="136"/>
      <c r="D1244" s="136"/>
      <c r="E1244" s="2"/>
      <c r="F1244" s="2"/>
      <c r="G1244" s="136"/>
      <c r="H1244" s="136"/>
      <c r="I1244" s="136"/>
      <c r="J1244" s="136"/>
      <c r="K1244" s="136"/>
      <c r="L1244" s="136"/>
      <c r="M1244" s="136"/>
      <c r="N1244" s="136"/>
      <c r="O1244" s="136"/>
      <c r="P1244" s="136"/>
      <c r="Q1244" s="136"/>
      <c r="R1244" s="136"/>
      <c r="S1244" s="136"/>
      <c r="T1244" s="136"/>
      <c r="U1244" s="136"/>
      <c r="V1244" s="136"/>
      <c r="W1244" s="136"/>
      <c r="X1244" s="136"/>
      <c r="Y1244" s="136"/>
      <c r="Z1244" s="136"/>
    </row>
    <row r="1245" ht="14.25" customHeight="1">
      <c r="A1245" s="136"/>
      <c r="B1245" s="136"/>
      <c r="C1245" s="136"/>
      <c r="D1245" s="136"/>
      <c r="E1245" s="2"/>
      <c r="F1245" s="2"/>
      <c r="G1245" s="136"/>
      <c r="H1245" s="136"/>
      <c r="I1245" s="136"/>
      <c r="J1245" s="136"/>
      <c r="K1245" s="136"/>
      <c r="L1245" s="136"/>
      <c r="M1245" s="136"/>
      <c r="N1245" s="136"/>
      <c r="O1245" s="136"/>
      <c r="P1245" s="136"/>
      <c r="Q1245" s="136"/>
      <c r="R1245" s="136"/>
      <c r="S1245" s="136"/>
      <c r="T1245" s="136"/>
      <c r="U1245" s="136"/>
      <c r="V1245" s="136"/>
      <c r="W1245" s="136"/>
      <c r="X1245" s="136"/>
      <c r="Y1245" s="136"/>
      <c r="Z1245" s="136"/>
    </row>
    <row r="1246" ht="14.25" customHeight="1">
      <c r="A1246" s="136"/>
      <c r="B1246" s="136"/>
      <c r="C1246" s="136"/>
      <c r="D1246" s="136"/>
      <c r="E1246" s="2"/>
      <c r="F1246" s="2"/>
      <c r="G1246" s="136"/>
      <c r="H1246" s="136"/>
      <c r="I1246" s="136"/>
      <c r="J1246" s="136"/>
      <c r="K1246" s="136"/>
      <c r="L1246" s="136"/>
      <c r="M1246" s="136"/>
      <c r="N1246" s="136"/>
      <c r="O1246" s="136"/>
      <c r="P1246" s="136"/>
      <c r="Q1246" s="136"/>
      <c r="R1246" s="136"/>
      <c r="S1246" s="136"/>
      <c r="T1246" s="136"/>
      <c r="U1246" s="136"/>
      <c r="V1246" s="136"/>
      <c r="W1246" s="136"/>
      <c r="X1246" s="136"/>
      <c r="Y1246" s="136"/>
      <c r="Z1246" s="136"/>
    </row>
    <row r="1247" ht="14.25" customHeight="1">
      <c r="A1247" s="136"/>
      <c r="B1247" s="136"/>
      <c r="C1247" s="136"/>
      <c r="D1247" s="136"/>
      <c r="E1247" s="2"/>
      <c r="F1247" s="2"/>
      <c r="G1247" s="136"/>
      <c r="H1247" s="136"/>
      <c r="I1247" s="136"/>
      <c r="J1247" s="136"/>
      <c r="K1247" s="136"/>
      <c r="L1247" s="136"/>
      <c r="M1247" s="136"/>
      <c r="N1247" s="136"/>
      <c r="O1247" s="136"/>
      <c r="P1247" s="136"/>
      <c r="Q1247" s="136"/>
      <c r="R1247" s="136"/>
      <c r="S1247" s="136"/>
      <c r="T1247" s="136"/>
      <c r="U1247" s="136"/>
      <c r="V1247" s="136"/>
      <c r="W1247" s="136"/>
      <c r="X1247" s="136"/>
      <c r="Y1247" s="136"/>
      <c r="Z1247" s="136"/>
    </row>
    <row r="1248" ht="14.25" customHeight="1">
      <c r="A1248" s="136"/>
      <c r="B1248" s="136"/>
      <c r="C1248" s="136"/>
      <c r="D1248" s="136"/>
      <c r="E1248" s="2"/>
      <c r="F1248" s="2"/>
      <c r="G1248" s="136"/>
      <c r="H1248" s="136"/>
      <c r="I1248" s="136"/>
      <c r="J1248" s="136"/>
      <c r="K1248" s="136"/>
      <c r="L1248" s="136"/>
      <c r="M1248" s="136"/>
      <c r="N1248" s="136"/>
      <c r="O1248" s="136"/>
      <c r="P1248" s="136"/>
      <c r="Q1248" s="136"/>
      <c r="R1248" s="136"/>
      <c r="S1248" s="136"/>
      <c r="T1248" s="136"/>
      <c r="U1248" s="136"/>
      <c r="V1248" s="136"/>
      <c r="W1248" s="136"/>
      <c r="X1248" s="136"/>
      <c r="Y1248" s="136"/>
      <c r="Z1248" s="136"/>
    </row>
    <row r="1249" ht="14.25" customHeight="1">
      <c r="A1249" s="136"/>
      <c r="B1249" s="136"/>
      <c r="C1249" s="136"/>
      <c r="D1249" s="136"/>
      <c r="E1249" s="2"/>
      <c r="F1249" s="2"/>
      <c r="G1249" s="136"/>
      <c r="H1249" s="136"/>
      <c r="I1249" s="136"/>
      <c r="J1249" s="136"/>
      <c r="K1249" s="136"/>
      <c r="L1249" s="136"/>
      <c r="M1249" s="136"/>
      <c r="N1249" s="136"/>
      <c r="O1249" s="136"/>
      <c r="P1249" s="136"/>
      <c r="Q1249" s="136"/>
      <c r="R1249" s="136"/>
      <c r="S1249" s="136"/>
      <c r="T1249" s="136"/>
      <c r="U1249" s="136"/>
      <c r="V1249" s="136"/>
      <c r="W1249" s="136"/>
      <c r="X1249" s="136"/>
      <c r="Y1249" s="136"/>
      <c r="Z1249" s="136"/>
    </row>
    <row r="1250" ht="14.25" customHeight="1">
      <c r="A1250" s="136"/>
      <c r="B1250" s="136"/>
      <c r="C1250" s="136"/>
      <c r="D1250" s="136"/>
      <c r="E1250" s="2"/>
      <c r="F1250" s="2"/>
      <c r="G1250" s="136"/>
      <c r="H1250" s="136"/>
      <c r="I1250" s="136"/>
      <c r="J1250" s="136"/>
      <c r="K1250" s="136"/>
      <c r="L1250" s="136"/>
      <c r="M1250" s="136"/>
      <c r="N1250" s="136"/>
      <c r="O1250" s="136"/>
      <c r="P1250" s="136"/>
      <c r="Q1250" s="136"/>
      <c r="R1250" s="136"/>
      <c r="S1250" s="136"/>
      <c r="T1250" s="136"/>
      <c r="U1250" s="136"/>
      <c r="V1250" s="136"/>
      <c r="W1250" s="136"/>
      <c r="X1250" s="136"/>
      <c r="Y1250" s="136"/>
      <c r="Z1250" s="136"/>
    </row>
    <row r="1251" ht="14.25" customHeight="1">
      <c r="A1251" s="136"/>
      <c r="B1251" s="136"/>
      <c r="C1251" s="136"/>
      <c r="D1251" s="136"/>
      <c r="E1251" s="2"/>
      <c r="F1251" s="2"/>
      <c r="G1251" s="136"/>
      <c r="H1251" s="136"/>
      <c r="I1251" s="136"/>
      <c r="J1251" s="136"/>
      <c r="K1251" s="136"/>
      <c r="L1251" s="136"/>
      <c r="M1251" s="136"/>
      <c r="N1251" s="136"/>
      <c r="O1251" s="136"/>
      <c r="P1251" s="136"/>
      <c r="Q1251" s="136"/>
      <c r="R1251" s="136"/>
      <c r="S1251" s="136"/>
      <c r="T1251" s="136"/>
      <c r="U1251" s="136"/>
      <c r="V1251" s="136"/>
      <c r="W1251" s="136"/>
      <c r="X1251" s="136"/>
      <c r="Y1251" s="136"/>
      <c r="Z1251" s="136"/>
    </row>
    <row r="1252" ht="14.25" customHeight="1">
      <c r="A1252" s="136"/>
      <c r="B1252" s="136"/>
      <c r="C1252" s="136"/>
      <c r="D1252" s="136"/>
      <c r="E1252" s="2"/>
      <c r="F1252" s="2"/>
      <c r="G1252" s="136"/>
      <c r="H1252" s="136"/>
      <c r="I1252" s="136"/>
      <c r="J1252" s="136"/>
      <c r="K1252" s="136"/>
      <c r="L1252" s="136"/>
      <c r="M1252" s="136"/>
      <c r="N1252" s="136"/>
      <c r="O1252" s="136"/>
      <c r="P1252" s="136"/>
      <c r="Q1252" s="136"/>
      <c r="R1252" s="136"/>
      <c r="S1252" s="136"/>
      <c r="T1252" s="136"/>
      <c r="U1252" s="136"/>
      <c r="V1252" s="136"/>
      <c r="W1252" s="136"/>
      <c r="X1252" s="136"/>
      <c r="Y1252" s="136"/>
      <c r="Z1252" s="136"/>
    </row>
    <row r="1253" ht="14.25" customHeight="1">
      <c r="A1253" s="136"/>
      <c r="B1253" s="136"/>
      <c r="C1253" s="136"/>
      <c r="D1253" s="136"/>
      <c r="E1253" s="2"/>
      <c r="F1253" s="2"/>
      <c r="G1253" s="136"/>
      <c r="H1253" s="136"/>
      <c r="I1253" s="136"/>
      <c r="J1253" s="136"/>
      <c r="K1253" s="136"/>
      <c r="L1253" s="136"/>
      <c r="M1253" s="136"/>
      <c r="N1253" s="136"/>
      <c r="O1253" s="136"/>
      <c r="P1253" s="136"/>
      <c r="Q1253" s="136"/>
      <c r="R1253" s="136"/>
      <c r="S1253" s="136"/>
      <c r="T1253" s="136"/>
      <c r="U1253" s="136"/>
      <c r="V1253" s="136"/>
      <c r="W1253" s="136"/>
      <c r="X1253" s="136"/>
      <c r="Y1253" s="136"/>
      <c r="Z1253" s="136"/>
    </row>
    <row r="1254" ht="14.25" customHeight="1">
      <c r="A1254" s="136"/>
      <c r="B1254" s="136"/>
      <c r="C1254" s="136"/>
      <c r="D1254" s="136"/>
      <c r="E1254" s="2"/>
      <c r="F1254" s="2"/>
      <c r="G1254" s="136"/>
      <c r="H1254" s="136"/>
      <c r="I1254" s="136"/>
      <c r="J1254" s="136"/>
      <c r="K1254" s="136"/>
      <c r="L1254" s="136"/>
      <c r="M1254" s="136"/>
      <c r="N1254" s="136"/>
      <c r="O1254" s="136"/>
      <c r="P1254" s="136"/>
      <c r="Q1254" s="136"/>
      <c r="R1254" s="136"/>
      <c r="S1254" s="136"/>
      <c r="T1254" s="136"/>
      <c r="U1254" s="136"/>
      <c r="V1254" s="136"/>
      <c r="W1254" s="136"/>
      <c r="X1254" s="136"/>
      <c r="Y1254" s="136"/>
      <c r="Z1254" s="136"/>
    </row>
    <row r="1255" ht="14.25" customHeight="1">
      <c r="A1255" s="136"/>
      <c r="B1255" s="136"/>
      <c r="C1255" s="136"/>
      <c r="D1255" s="136"/>
      <c r="E1255" s="2"/>
      <c r="F1255" s="2"/>
      <c r="G1255" s="136"/>
      <c r="H1255" s="136"/>
      <c r="I1255" s="136"/>
      <c r="J1255" s="136"/>
      <c r="K1255" s="136"/>
      <c r="L1255" s="136"/>
      <c r="M1255" s="136"/>
      <c r="N1255" s="136"/>
      <c r="O1255" s="136"/>
      <c r="P1255" s="136"/>
      <c r="Q1255" s="136"/>
      <c r="R1255" s="136"/>
      <c r="S1255" s="136"/>
      <c r="T1255" s="136"/>
      <c r="U1255" s="136"/>
      <c r="V1255" s="136"/>
      <c r="W1255" s="136"/>
      <c r="X1255" s="136"/>
      <c r="Y1255" s="136"/>
      <c r="Z1255" s="136"/>
    </row>
    <row r="1256" ht="14.25" customHeight="1">
      <c r="A1256" s="136"/>
      <c r="B1256" s="136"/>
      <c r="C1256" s="136"/>
      <c r="D1256" s="136"/>
      <c r="E1256" s="2"/>
      <c r="F1256" s="2"/>
      <c r="G1256" s="136"/>
      <c r="H1256" s="136"/>
      <c r="I1256" s="136"/>
      <c r="J1256" s="136"/>
      <c r="K1256" s="136"/>
      <c r="L1256" s="136"/>
      <c r="M1256" s="136"/>
      <c r="N1256" s="136"/>
      <c r="O1256" s="136"/>
      <c r="P1256" s="136"/>
      <c r="Q1256" s="136"/>
      <c r="R1256" s="136"/>
      <c r="S1256" s="136"/>
      <c r="T1256" s="136"/>
      <c r="U1256" s="136"/>
      <c r="V1256" s="136"/>
      <c r="W1256" s="136"/>
      <c r="X1256" s="136"/>
      <c r="Y1256" s="136"/>
      <c r="Z1256" s="136"/>
    </row>
    <row r="1257" ht="14.25" customHeight="1">
      <c r="A1257" s="136"/>
      <c r="B1257" s="136"/>
      <c r="C1257" s="136"/>
      <c r="D1257" s="136"/>
      <c r="E1257" s="2"/>
      <c r="F1257" s="2"/>
      <c r="G1257" s="136"/>
      <c r="H1257" s="136"/>
      <c r="I1257" s="136"/>
      <c r="J1257" s="136"/>
      <c r="K1257" s="136"/>
      <c r="L1257" s="136"/>
      <c r="M1257" s="136"/>
      <c r="N1257" s="136"/>
      <c r="O1257" s="136"/>
      <c r="P1257" s="136"/>
      <c r="Q1257" s="136"/>
      <c r="R1257" s="136"/>
      <c r="S1257" s="136"/>
      <c r="T1257" s="136"/>
      <c r="U1257" s="136"/>
      <c r="V1257" s="136"/>
      <c r="W1257" s="136"/>
      <c r="X1257" s="136"/>
      <c r="Y1257" s="136"/>
      <c r="Z1257" s="136"/>
    </row>
    <row r="1258" ht="14.25" customHeight="1">
      <c r="A1258" s="136"/>
      <c r="B1258" s="136"/>
      <c r="C1258" s="136"/>
      <c r="D1258" s="136"/>
      <c r="E1258" s="2"/>
      <c r="F1258" s="2"/>
      <c r="G1258" s="136"/>
      <c r="H1258" s="136"/>
      <c r="I1258" s="136"/>
      <c r="J1258" s="136"/>
      <c r="K1258" s="136"/>
      <c r="L1258" s="136"/>
      <c r="M1258" s="136"/>
      <c r="N1258" s="136"/>
      <c r="O1258" s="136"/>
      <c r="P1258" s="136"/>
      <c r="Q1258" s="136"/>
      <c r="R1258" s="136"/>
      <c r="S1258" s="136"/>
      <c r="T1258" s="136"/>
      <c r="U1258" s="136"/>
      <c r="V1258" s="136"/>
      <c r="W1258" s="136"/>
      <c r="X1258" s="136"/>
      <c r="Y1258" s="136"/>
      <c r="Z1258" s="136"/>
    </row>
    <row r="1259" ht="14.25" customHeight="1">
      <c r="A1259" s="136"/>
      <c r="B1259" s="136"/>
      <c r="C1259" s="136"/>
      <c r="D1259" s="136"/>
      <c r="E1259" s="2"/>
      <c r="F1259" s="2"/>
      <c r="G1259" s="136"/>
      <c r="H1259" s="136"/>
      <c r="I1259" s="136"/>
      <c r="J1259" s="136"/>
      <c r="K1259" s="136"/>
      <c r="L1259" s="136"/>
      <c r="M1259" s="136"/>
      <c r="N1259" s="136"/>
      <c r="O1259" s="136"/>
      <c r="P1259" s="136"/>
      <c r="Q1259" s="136"/>
      <c r="R1259" s="136"/>
      <c r="S1259" s="136"/>
      <c r="T1259" s="136"/>
      <c r="U1259" s="136"/>
      <c r="V1259" s="136"/>
      <c r="W1259" s="136"/>
      <c r="X1259" s="136"/>
      <c r="Y1259" s="136"/>
      <c r="Z1259" s="136"/>
    </row>
    <row r="1260" ht="14.25" customHeight="1">
      <c r="A1260" s="136"/>
      <c r="B1260" s="136"/>
      <c r="C1260" s="136"/>
      <c r="D1260" s="136"/>
      <c r="E1260" s="2"/>
      <c r="F1260" s="2"/>
      <c r="G1260" s="136"/>
      <c r="H1260" s="136"/>
      <c r="I1260" s="136"/>
      <c r="J1260" s="136"/>
      <c r="K1260" s="136"/>
      <c r="L1260" s="136"/>
      <c r="M1260" s="136"/>
      <c r="N1260" s="136"/>
      <c r="O1260" s="136"/>
      <c r="P1260" s="136"/>
      <c r="Q1260" s="136"/>
      <c r="R1260" s="136"/>
      <c r="S1260" s="136"/>
      <c r="T1260" s="136"/>
      <c r="U1260" s="136"/>
      <c r="V1260" s="136"/>
      <c r="W1260" s="136"/>
      <c r="X1260" s="136"/>
      <c r="Y1260" s="136"/>
      <c r="Z1260" s="136"/>
    </row>
    <row r="1261" ht="14.25" customHeight="1">
      <c r="A1261" s="136"/>
      <c r="B1261" s="136"/>
      <c r="C1261" s="136"/>
      <c r="D1261" s="136"/>
      <c r="E1261" s="2"/>
      <c r="F1261" s="2"/>
      <c r="G1261" s="136"/>
      <c r="H1261" s="136"/>
      <c r="I1261" s="136"/>
      <c r="J1261" s="136"/>
      <c r="K1261" s="136"/>
      <c r="L1261" s="136"/>
      <c r="M1261" s="136"/>
      <c r="N1261" s="136"/>
      <c r="O1261" s="136"/>
      <c r="P1261" s="136"/>
      <c r="Q1261" s="136"/>
      <c r="R1261" s="136"/>
      <c r="S1261" s="136"/>
      <c r="T1261" s="136"/>
      <c r="U1261" s="136"/>
      <c r="V1261" s="136"/>
      <c r="W1261" s="136"/>
      <c r="X1261" s="136"/>
      <c r="Y1261" s="136"/>
      <c r="Z1261" s="136"/>
    </row>
    <row r="1262" ht="14.25" customHeight="1">
      <c r="A1262" s="136"/>
      <c r="B1262" s="136"/>
      <c r="C1262" s="136"/>
      <c r="D1262" s="136"/>
      <c r="E1262" s="2"/>
      <c r="F1262" s="2"/>
      <c r="G1262" s="136"/>
      <c r="H1262" s="136"/>
      <c r="I1262" s="136"/>
      <c r="J1262" s="136"/>
      <c r="K1262" s="136"/>
      <c r="L1262" s="136"/>
      <c r="M1262" s="136"/>
      <c r="N1262" s="136"/>
      <c r="O1262" s="136"/>
      <c r="P1262" s="136"/>
      <c r="Q1262" s="136"/>
      <c r="R1262" s="136"/>
      <c r="S1262" s="136"/>
      <c r="T1262" s="136"/>
      <c r="U1262" s="136"/>
      <c r="V1262" s="136"/>
      <c r="W1262" s="136"/>
      <c r="X1262" s="136"/>
      <c r="Y1262" s="136"/>
      <c r="Z1262" s="136"/>
    </row>
    <row r="1263" ht="14.25" customHeight="1">
      <c r="A1263" s="136"/>
      <c r="B1263" s="136"/>
      <c r="C1263" s="136"/>
      <c r="D1263" s="136"/>
      <c r="E1263" s="2"/>
      <c r="F1263" s="2"/>
      <c r="G1263" s="136"/>
      <c r="H1263" s="136"/>
      <c r="I1263" s="136"/>
      <c r="J1263" s="136"/>
      <c r="K1263" s="136"/>
      <c r="L1263" s="136"/>
      <c r="M1263" s="136"/>
      <c r="N1263" s="136"/>
      <c r="O1263" s="136"/>
      <c r="P1263" s="136"/>
      <c r="Q1263" s="136"/>
      <c r="R1263" s="136"/>
      <c r="S1263" s="136"/>
      <c r="T1263" s="136"/>
      <c r="U1263" s="136"/>
      <c r="V1263" s="136"/>
      <c r="W1263" s="136"/>
      <c r="X1263" s="136"/>
      <c r="Y1263" s="136"/>
      <c r="Z1263" s="136"/>
    </row>
    <row r="1264" ht="14.25" customHeight="1">
      <c r="A1264" s="136"/>
      <c r="B1264" s="136"/>
      <c r="C1264" s="136"/>
      <c r="D1264" s="136"/>
      <c r="E1264" s="2"/>
      <c r="F1264" s="2"/>
      <c r="G1264" s="136"/>
      <c r="H1264" s="136"/>
      <c r="I1264" s="136"/>
      <c r="J1264" s="136"/>
      <c r="K1264" s="136"/>
      <c r="L1264" s="136"/>
      <c r="M1264" s="136"/>
      <c r="N1264" s="136"/>
      <c r="O1264" s="136"/>
      <c r="P1264" s="136"/>
      <c r="Q1264" s="136"/>
      <c r="R1264" s="136"/>
      <c r="S1264" s="136"/>
      <c r="T1264" s="136"/>
      <c r="U1264" s="136"/>
      <c r="V1264" s="136"/>
      <c r="W1264" s="136"/>
      <c r="X1264" s="136"/>
      <c r="Y1264" s="136"/>
      <c r="Z1264" s="136"/>
    </row>
    <row r="1265" ht="14.25" customHeight="1">
      <c r="A1265" s="136"/>
      <c r="B1265" s="136"/>
      <c r="C1265" s="136"/>
      <c r="D1265" s="136"/>
      <c r="E1265" s="2"/>
      <c r="F1265" s="2"/>
      <c r="G1265" s="136"/>
      <c r="H1265" s="136"/>
      <c r="I1265" s="136"/>
      <c r="J1265" s="136"/>
      <c r="K1265" s="136"/>
      <c r="L1265" s="136"/>
      <c r="M1265" s="136"/>
      <c r="N1265" s="136"/>
      <c r="O1265" s="136"/>
      <c r="P1265" s="136"/>
      <c r="Q1265" s="136"/>
      <c r="R1265" s="136"/>
      <c r="S1265" s="136"/>
      <c r="T1265" s="136"/>
      <c r="U1265" s="136"/>
      <c r="V1265" s="136"/>
      <c r="W1265" s="136"/>
      <c r="X1265" s="136"/>
      <c r="Y1265" s="136"/>
      <c r="Z1265" s="136"/>
    </row>
    <row r="1266" ht="14.25" customHeight="1">
      <c r="A1266" s="136"/>
      <c r="B1266" s="136"/>
      <c r="C1266" s="136"/>
      <c r="D1266" s="136"/>
      <c r="E1266" s="2"/>
      <c r="F1266" s="2"/>
      <c r="G1266" s="136"/>
      <c r="H1266" s="136"/>
      <c r="I1266" s="136"/>
      <c r="J1266" s="136"/>
      <c r="K1266" s="136"/>
      <c r="L1266" s="136"/>
      <c r="M1266" s="136"/>
      <c r="N1266" s="136"/>
      <c r="O1266" s="136"/>
      <c r="P1266" s="136"/>
      <c r="Q1266" s="136"/>
      <c r="R1266" s="136"/>
      <c r="S1266" s="136"/>
      <c r="T1266" s="136"/>
      <c r="U1266" s="136"/>
      <c r="V1266" s="136"/>
      <c r="W1266" s="136"/>
      <c r="X1266" s="136"/>
      <c r="Y1266" s="136"/>
      <c r="Z1266" s="136"/>
    </row>
    <row r="1267" ht="14.25" customHeight="1">
      <c r="A1267" s="136"/>
      <c r="B1267" s="136"/>
      <c r="C1267" s="136"/>
      <c r="D1267" s="136"/>
      <c r="E1267" s="2"/>
      <c r="F1267" s="2"/>
      <c r="G1267" s="136"/>
      <c r="H1267" s="136"/>
      <c r="I1267" s="136"/>
      <c r="J1267" s="136"/>
      <c r="K1267" s="136"/>
      <c r="L1267" s="136"/>
      <c r="M1267" s="136"/>
      <c r="N1267" s="136"/>
      <c r="O1267" s="136"/>
      <c r="P1267" s="136"/>
      <c r="Q1267" s="136"/>
      <c r="R1267" s="136"/>
      <c r="S1267" s="136"/>
      <c r="T1267" s="136"/>
      <c r="U1267" s="136"/>
      <c r="V1267" s="136"/>
      <c r="W1267" s="136"/>
      <c r="X1267" s="136"/>
      <c r="Y1267" s="136"/>
      <c r="Z1267" s="136"/>
    </row>
    <row r="1268" ht="14.25" customHeight="1">
      <c r="A1268" s="136"/>
      <c r="B1268" s="136"/>
      <c r="C1268" s="136"/>
      <c r="D1268" s="136"/>
      <c r="E1268" s="2"/>
      <c r="F1268" s="2"/>
      <c r="G1268" s="136"/>
      <c r="H1268" s="136"/>
      <c r="I1268" s="136"/>
      <c r="J1268" s="136"/>
      <c r="K1268" s="136"/>
      <c r="L1268" s="136"/>
      <c r="M1268" s="136"/>
      <c r="N1268" s="136"/>
      <c r="O1268" s="136"/>
      <c r="P1268" s="136"/>
      <c r="Q1268" s="136"/>
      <c r="R1268" s="136"/>
      <c r="S1268" s="136"/>
      <c r="T1268" s="136"/>
      <c r="U1268" s="136"/>
      <c r="V1268" s="136"/>
      <c r="W1268" s="136"/>
      <c r="X1268" s="136"/>
      <c r="Y1268" s="136"/>
      <c r="Z1268" s="136"/>
    </row>
    <row r="1269" ht="14.25" customHeight="1">
      <c r="A1269" s="136"/>
      <c r="B1269" s="136"/>
      <c r="C1269" s="136"/>
      <c r="D1269" s="136"/>
      <c r="E1269" s="2"/>
      <c r="F1269" s="2"/>
      <c r="G1269" s="136"/>
      <c r="H1269" s="136"/>
      <c r="I1269" s="136"/>
      <c r="J1269" s="136"/>
      <c r="K1269" s="136"/>
      <c r="L1269" s="136"/>
      <c r="M1269" s="136"/>
      <c r="N1269" s="136"/>
      <c r="O1269" s="136"/>
      <c r="P1269" s="136"/>
      <c r="Q1269" s="136"/>
      <c r="R1269" s="136"/>
      <c r="S1269" s="136"/>
      <c r="T1269" s="136"/>
      <c r="U1269" s="136"/>
      <c r="V1269" s="136"/>
      <c r="W1269" s="136"/>
      <c r="X1269" s="136"/>
      <c r="Y1269" s="136"/>
      <c r="Z1269" s="136"/>
    </row>
    <row r="1270" ht="14.25" customHeight="1">
      <c r="A1270" s="136"/>
      <c r="B1270" s="136"/>
      <c r="C1270" s="136"/>
      <c r="D1270" s="136"/>
      <c r="E1270" s="2"/>
      <c r="F1270" s="2"/>
      <c r="G1270" s="136"/>
      <c r="H1270" s="136"/>
      <c r="I1270" s="136"/>
      <c r="J1270" s="136"/>
      <c r="K1270" s="136"/>
      <c r="L1270" s="136"/>
      <c r="M1270" s="136"/>
      <c r="N1270" s="136"/>
      <c r="O1270" s="136"/>
      <c r="P1270" s="136"/>
      <c r="Q1270" s="136"/>
      <c r="R1270" s="136"/>
      <c r="S1270" s="136"/>
      <c r="T1270" s="136"/>
      <c r="U1270" s="136"/>
      <c r="V1270" s="136"/>
      <c r="W1270" s="136"/>
      <c r="X1270" s="136"/>
      <c r="Y1270" s="136"/>
      <c r="Z1270" s="136"/>
    </row>
    <row r="1271" ht="14.25" customHeight="1">
      <c r="A1271" s="136"/>
      <c r="B1271" s="136"/>
      <c r="C1271" s="136"/>
      <c r="D1271" s="136"/>
      <c r="E1271" s="2"/>
      <c r="F1271" s="2"/>
      <c r="G1271" s="136"/>
      <c r="H1271" s="136"/>
      <c r="I1271" s="136"/>
      <c r="J1271" s="136"/>
      <c r="K1271" s="136"/>
      <c r="L1271" s="136"/>
      <c r="M1271" s="136"/>
      <c r="N1271" s="136"/>
      <c r="O1271" s="136"/>
      <c r="P1271" s="136"/>
      <c r="Q1271" s="136"/>
      <c r="R1271" s="136"/>
      <c r="S1271" s="136"/>
      <c r="T1271" s="136"/>
      <c r="U1271" s="136"/>
      <c r="V1271" s="136"/>
      <c r="W1271" s="136"/>
      <c r="X1271" s="136"/>
      <c r="Y1271" s="136"/>
      <c r="Z1271" s="136"/>
    </row>
    <row r="1272" ht="14.25" customHeight="1">
      <c r="A1272" s="136"/>
      <c r="B1272" s="136"/>
      <c r="C1272" s="136"/>
      <c r="D1272" s="136"/>
      <c r="E1272" s="2"/>
      <c r="F1272" s="2"/>
      <c r="G1272" s="136"/>
      <c r="H1272" s="136"/>
      <c r="I1272" s="136"/>
      <c r="J1272" s="136"/>
      <c r="K1272" s="136"/>
      <c r="L1272" s="136"/>
      <c r="M1272" s="136"/>
      <c r="N1272" s="136"/>
      <c r="O1272" s="136"/>
      <c r="P1272" s="136"/>
      <c r="Q1272" s="136"/>
      <c r="R1272" s="136"/>
      <c r="S1272" s="136"/>
      <c r="T1272" s="136"/>
      <c r="U1272" s="136"/>
      <c r="V1272" s="136"/>
      <c r="W1272" s="136"/>
      <c r="X1272" s="136"/>
      <c r="Y1272" s="136"/>
      <c r="Z1272" s="136"/>
    </row>
    <row r="1273" ht="14.25" customHeight="1">
      <c r="A1273" s="136"/>
      <c r="B1273" s="136"/>
      <c r="C1273" s="136"/>
      <c r="D1273" s="136"/>
      <c r="E1273" s="2"/>
      <c r="F1273" s="2"/>
      <c r="G1273" s="136"/>
      <c r="H1273" s="136"/>
      <c r="I1273" s="136"/>
      <c r="J1273" s="136"/>
      <c r="K1273" s="136"/>
      <c r="L1273" s="136"/>
      <c r="M1273" s="136"/>
      <c r="N1273" s="136"/>
      <c r="O1273" s="136"/>
      <c r="P1273" s="136"/>
      <c r="Q1273" s="136"/>
      <c r="R1273" s="136"/>
      <c r="S1273" s="136"/>
      <c r="T1273" s="136"/>
      <c r="U1273" s="136"/>
      <c r="V1273" s="136"/>
      <c r="W1273" s="136"/>
      <c r="X1273" s="136"/>
      <c r="Y1273" s="136"/>
      <c r="Z1273" s="136"/>
    </row>
    <row r="1274" ht="14.25" customHeight="1">
      <c r="A1274" s="136"/>
      <c r="B1274" s="136"/>
      <c r="C1274" s="136"/>
      <c r="D1274" s="136"/>
      <c r="E1274" s="2"/>
      <c r="F1274" s="2"/>
      <c r="G1274" s="136"/>
      <c r="H1274" s="136"/>
      <c r="I1274" s="136"/>
      <c r="J1274" s="136"/>
      <c r="K1274" s="136"/>
      <c r="L1274" s="136"/>
      <c r="M1274" s="136"/>
      <c r="N1274" s="136"/>
      <c r="O1274" s="136"/>
      <c r="P1274" s="136"/>
      <c r="Q1274" s="136"/>
      <c r="R1274" s="136"/>
      <c r="S1274" s="136"/>
      <c r="T1274" s="136"/>
      <c r="U1274" s="136"/>
      <c r="V1274" s="136"/>
      <c r="W1274" s="136"/>
      <c r="X1274" s="136"/>
      <c r="Y1274" s="136"/>
      <c r="Z1274" s="136"/>
    </row>
    <row r="1275" ht="14.25" customHeight="1">
      <c r="A1275" s="136"/>
      <c r="B1275" s="136"/>
      <c r="C1275" s="136"/>
      <c r="D1275" s="136"/>
      <c r="E1275" s="2"/>
      <c r="F1275" s="2"/>
      <c r="G1275" s="136"/>
      <c r="H1275" s="136"/>
      <c r="I1275" s="136"/>
      <c r="J1275" s="136"/>
      <c r="K1275" s="136"/>
      <c r="L1275" s="136"/>
      <c r="M1275" s="136"/>
      <c r="N1275" s="136"/>
      <c r="O1275" s="136"/>
      <c r="P1275" s="136"/>
      <c r="Q1275" s="136"/>
      <c r="R1275" s="136"/>
      <c r="S1275" s="136"/>
      <c r="T1275" s="136"/>
      <c r="U1275" s="136"/>
      <c r="V1275" s="136"/>
      <c r="W1275" s="136"/>
      <c r="X1275" s="136"/>
      <c r="Y1275" s="136"/>
      <c r="Z1275" s="136"/>
    </row>
    <row r="1276" ht="14.25" customHeight="1">
      <c r="A1276" s="136"/>
      <c r="B1276" s="136"/>
      <c r="C1276" s="136"/>
      <c r="D1276" s="136"/>
      <c r="E1276" s="2"/>
      <c r="F1276" s="2"/>
      <c r="G1276" s="136"/>
      <c r="H1276" s="136"/>
      <c r="I1276" s="136"/>
      <c r="J1276" s="136"/>
      <c r="K1276" s="136"/>
      <c r="L1276" s="136"/>
      <c r="M1276" s="136"/>
      <c r="N1276" s="136"/>
      <c r="O1276" s="136"/>
      <c r="P1276" s="136"/>
      <c r="Q1276" s="136"/>
      <c r="R1276" s="136"/>
      <c r="S1276" s="136"/>
      <c r="T1276" s="136"/>
      <c r="U1276" s="136"/>
      <c r="V1276" s="136"/>
      <c r="W1276" s="136"/>
      <c r="X1276" s="136"/>
      <c r="Y1276" s="136"/>
      <c r="Z1276" s="136"/>
    </row>
    <row r="1277" ht="14.25" customHeight="1">
      <c r="A1277" s="136"/>
      <c r="B1277" s="136"/>
      <c r="C1277" s="136"/>
      <c r="D1277" s="136"/>
      <c r="E1277" s="2"/>
      <c r="F1277" s="2"/>
      <c r="G1277" s="136"/>
      <c r="H1277" s="136"/>
      <c r="I1277" s="136"/>
      <c r="J1277" s="136"/>
      <c r="K1277" s="136"/>
      <c r="L1277" s="136"/>
      <c r="M1277" s="136"/>
      <c r="N1277" s="136"/>
      <c r="O1277" s="136"/>
      <c r="P1277" s="136"/>
      <c r="Q1277" s="136"/>
      <c r="R1277" s="136"/>
      <c r="S1277" s="136"/>
      <c r="T1277" s="136"/>
      <c r="U1277" s="136"/>
      <c r="V1277" s="136"/>
      <c r="W1277" s="136"/>
      <c r="X1277" s="136"/>
      <c r="Y1277" s="136"/>
      <c r="Z1277" s="136"/>
    </row>
    <row r="1278" ht="14.25" customHeight="1">
      <c r="A1278" s="136"/>
      <c r="B1278" s="136"/>
      <c r="C1278" s="136"/>
      <c r="D1278" s="136"/>
      <c r="E1278" s="2"/>
      <c r="F1278" s="2"/>
      <c r="G1278" s="136"/>
      <c r="H1278" s="136"/>
      <c r="I1278" s="136"/>
      <c r="J1278" s="136"/>
      <c r="K1278" s="136"/>
      <c r="L1278" s="136"/>
      <c r="M1278" s="136"/>
      <c r="N1278" s="136"/>
      <c r="O1278" s="136"/>
      <c r="P1278" s="136"/>
      <c r="Q1278" s="136"/>
      <c r="R1278" s="136"/>
      <c r="S1278" s="136"/>
      <c r="T1278" s="136"/>
      <c r="U1278" s="136"/>
      <c r="V1278" s="136"/>
      <c r="W1278" s="136"/>
      <c r="X1278" s="136"/>
      <c r="Y1278" s="136"/>
      <c r="Z1278" s="136"/>
    </row>
    <row r="1279" ht="14.25" customHeight="1">
      <c r="A1279" s="136"/>
      <c r="B1279" s="136"/>
      <c r="C1279" s="136"/>
      <c r="D1279" s="136"/>
      <c r="E1279" s="2"/>
      <c r="F1279" s="2"/>
      <c r="G1279" s="136"/>
      <c r="H1279" s="136"/>
      <c r="I1279" s="136"/>
      <c r="J1279" s="136"/>
      <c r="K1279" s="136"/>
      <c r="L1279" s="136"/>
      <c r="M1279" s="136"/>
      <c r="N1279" s="136"/>
      <c r="O1279" s="136"/>
      <c r="P1279" s="136"/>
      <c r="Q1279" s="136"/>
      <c r="R1279" s="136"/>
      <c r="S1279" s="136"/>
      <c r="T1279" s="136"/>
      <c r="U1279" s="136"/>
      <c r="V1279" s="136"/>
      <c r="W1279" s="136"/>
      <c r="X1279" s="136"/>
      <c r="Y1279" s="136"/>
      <c r="Z1279" s="136"/>
    </row>
    <row r="1280" ht="14.25" customHeight="1">
      <c r="A1280" s="136"/>
      <c r="B1280" s="136"/>
      <c r="C1280" s="136"/>
      <c r="D1280" s="136"/>
      <c r="E1280" s="2"/>
      <c r="F1280" s="2"/>
      <c r="G1280" s="136"/>
      <c r="H1280" s="136"/>
      <c r="I1280" s="136"/>
      <c r="J1280" s="136"/>
      <c r="K1280" s="136"/>
      <c r="L1280" s="136"/>
      <c r="M1280" s="136"/>
      <c r="N1280" s="136"/>
      <c r="O1280" s="136"/>
      <c r="P1280" s="136"/>
      <c r="Q1280" s="136"/>
      <c r="R1280" s="136"/>
      <c r="S1280" s="136"/>
      <c r="T1280" s="136"/>
      <c r="U1280" s="136"/>
      <c r="V1280" s="136"/>
      <c r="W1280" s="136"/>
      <c r="X1280" s="136"/>
      <c r="Y1280" s="136"/>
      <c r="Z1280" s="136"/>
    </row>
    <row r="1281" ht="14.25" customHeight="1">
      <c r="A1281" s="136"/>
      <c r="B1281" s="136"/>
      <c r="C1281" s="136"/>
      <c r="D1281" s="136"/>
      <c r="E1281" s="2"/>
      <c r="F1281" s="2"/>
      <c r="G1281" s="136"/>
      <c r="H1281" s="136"/>
      <c r="I1281" s="136"/>
      <c r="J1281" s="136"/>
      <c r="K1281" s="136"/>
      <c r="L1281" s="136"/>
      <c r="M1281" s="136"/>
      <c r="N1281" s="136"/>
      <c r="O1281" s="136"/>
      <c r="P1281" s="136"/>
      <c r="Q1281" s="136"/>
      <c r="R1281" s="136"/>
      <c r="S1281" s="136"/>
      <c r="T1281" s="136"/>
      <c r="U1281" s="136"/>
      <c r="V1281" s="136"/>
      <c r="W1281" s="136"/>
      <c r="X1281" s="136"/>
      <c r="Y1281" s="136"/>
      <c r="Z1281" s="136"/>
    </row>
    <row r="1282" ht="14.25" customHeight="1">
      <c r="A1282" s="136"/>
      <c r="B1282" s="136"/>
      <c r="C1282" s="136"/>
      <c r="D1282" s="136"/>
      <c r="E1282" s="2"/>
      <c r="F1282" s="2"/>
      <c r="G1282" s="136"/>
      <c r="H1282" s="136"/>
      <c r="I1282" s="136"/>
      <c r="J1282" s="136"/>
      <c r="K1282" s="136"/>
      <c r="L1282" s="136"/>
      <c r="M1282" s="136"/>
      <c r="N1282" s="136"/>
      <c r="O1282" s="136"/>
      <c r="P1282" s="136"/>
      <c r="Q1282" s="136"/>
      <c r="R1282" s="136"/>
      <c r="S1282" s="136"/>
      <c r="T1282" s="136"/>
      <c r="U1282" s="136"/>
      <c r="V1282" s="136"/>
      <c r="W1282" s="136"/>
      <c r="X1282" s="136"/>
      <c r="Y1282" s="136"/>
      <c r="Z1282" s="136"/>
    </row>
    <row r="1283" ht="14.25" customHeight="1">
      <c r="A1283" s="136"/>
      <c r="B1283" s="136"/>
      <c r="C1283" s="136"/>
      <c r="D1283" s="136"/>
      <c r="E1283" s="2"/>
      <c r="F1283" s="2"/>
      <c r="G1283" s="136"/>
      <c r="H1283" s="136"/>
      <c r="I1283" s="136"/>
      <c r="J1283" s="136"/>
      <c r="K1283" s="136"/>
      <c r="L1283" s="136"/>
      <c r="M1283" s="136"/>
      <c r="N1283" s="136"/>
      <c r="O1283" s="136"/>
      <c r="P1283" s="136"/>
      <c r="Q1283" s="136"/>
      <c r="R1283" s="136"/>
      <c r="S1283" s="136"/>
      <c r="T1283" s="136"/>
      <c r="U1283" s="136"/>
      <c r="V1283" s="136"/>
      <c r="W1283" s="136"/>
      <c r="X1283" s="136"/>
      <c r="Y1283" s="136"/>
      <c r="Z1283" s="136"/>
    </row>
    <row r="1284" ht="14.25" customHeight="1">
      <c r="A1284" s="136"/>
      <c r="B1284" s="136"/>
      <c r="C1284" s="136"/>
      <c r="D1284" s="136"/>
      <c r="E1284" s="2"/>
      <c r="F1284" s="2"/>
      <c r="G1284" s="136"/>
      <c r="H1284" s="136"/>
      <c r="I1284" s="136"/>
      <c r="J1284" s="136"/>
      <c r="K1284" s="136"/>
      <c r="L1284" s="136"/>
      <c r="M1284" s="136"/>
      <c r="N1284" s="136"/>
      <c r="O1284" s="136"/>
      <c r="P1284" s="136"/>
      <c r="Q1284" s="136"/>
      <c r="R1284" s="136"/>
      <c r="S1284" s="136"/>
      <c r="T1284" s="136"/>
      <c r="U1284" s="136"/>
      <c r="V1284" s="136"/>
      <c r="W1284" s="136"/>
      <c r="X1284" s="136"/>
      <c r="Y1284" s="136"/>
      <c r="Z1284" s="136"/>
    </row>
    <row r="1285" ht="14.25" customHeight="1">
      <c r="A1285" s="136"/>
      <c r="B1285" s="136"/>
      <c r="C1285" s="136"/>
      <c r="D1285" s="136"/>
      <c r="E1285" s="2"/>
      <c r="F1285" s="2"/>
      <c r="G1285" s="136"/>
      <c r="H1285" s="136"/>
      <c r="I1285" s="136"/>
      <c r="J1285" s="136"/>
      <c r="K1285" s="136"/>
      <c r="L1285" s="136"/>
      <c r="M1285" s="136"/>
      <c r="N1285" s="136"/>
      <c r="O1285" s="136"/>
      <c r="P1285" s="136"/>
      <c r="Q1285" s="136"/>
      <c r="R1285" s="136"/>
      <c r="S1285" s="136"/>
      <c r="T1285" s="136"/>
      <c r="U1285" s="136"/>
      <c r="V1285" s="136"/>
      <c r="W1285" s="136"/>
      <c r="X1285" s="136"/>
      <c r="Y1285" s="136"/>
      <c r="Z1285" s="136"/>
    </row>
    <row r="1286" ht="14.25" customHeight="1">
      <c r="A1286" s="136"/>
      <c r="B1286" s="136"/>
      <c r="C1286" s="136"/>
      <c r="D1286" s="136"/>
      <c r="E1286" s="2"/>
      <c r="F1286" s="2"/>
      <c r="G1286" s="136"/>
      <c r="H1286" s="136"/>
      <c r="I1286" s="136"/>
      <c r="J1286" s="136"/>
      <c r="K1286" s="136"/>
      <c r="L1286" s="136"/>
      <c r="M1286" s="136"/>
      <c r="N1286" s="136"/>
      <c r="O1286" s="136"/>
      <c r="P1286" s="136"/>
      <c r="Q1286" s="136"/>
      <c r="R1286" s="136"/>
      <c r="S1286" s="136"/>
      <c r="T1286" s="136"/>
      <c r="U1286" s="136"/>
      <c r="V1286" s="136"/>
      <c r="W1286" s="136"/>
      <c r="X1286" s="136"/>
      <c r="Y1286" s="136"/>
      <c r="Z1286" s="136"/>
    </row>
    <row r="1287" ht="14.25" customHeight="1">
      <c r="A1287" s="136"/>
      <c r="B1287" s="136"/>
      <c r="C1287" s="136"/>
      <c r="D1287" s="136"/>
      <c r="E1287" s="2"/>
      <c r="F1287" s="2"/>
      <c r="G1287" s="136"/>
      <c r="H1287" s="136"/>
      <c r="I1287" s="136"/>
      <c r="J1287" s="136"/>
      <c r="K1287" s="136"/>
      <c r="L1287" s="136"/>
      <c r="M1287" s="136"/>
      <c r="N1287" s="136"/>
      <c r="O1287" s="136"/>
      <c r="P1287" s="136"/>
      <c r="Q1287" s="136"/>
      <c r="R1287" s="136"/>
      <c r="S1287" s="136"/>
      <c r="T1287" s="136"/>
      <c r="U1287" s="136"/>
      <c r="V1287" s="136"/>
      <c r="W1287" s="136"/>
      <c r="X1287" s="136"/>
      <c r="Y1287" s="136"/>
      <c r="Z1287" s="136"/>
    </row>
    <row r="1288" ht="14.25" customHeight="1">
      <c r="A1288" s="136"/>
      <c r="B1288" s="136"/>
      <c r="C1288" s="136"/>
      <c r="D1288" s="136"/>
      <c r="E1288" s="2"/>
      <c r="F1288" s="2"/>
      <c r="G1288" s="136"/>
      <c r="H1288" s="136"/>
      <c r="I1288" s="136"/>
      <c r="J1288" s="136"/>
      <c r="K1288" s="136"/>
      <c r="L1288" s="136"/>
      <c r="M1288" s="136"/>
      <c r="N1288" s="136"/>
      <c r="O1288" s="136"/>
      <c r="P1288" s="136"/>
      <c r="Q1288" s="136"/>
      <c r="R1288" s="136"/>
      <c r="S1288" s="136"/>
      <c r="T1288" s="136"/>
      <c r="U1288" s="136"/>
      <c r="V1288" s="136"/>
      <c r="W1288" s="136"/>
      <c r="X1288" s="136"/>
      <c r="Y1288" s="136"/>
      <c r="Z1288" s="136"/>
    </row>
    <row r="1289" ht="14.25" customHeight="1">
      <c r="A1289" s="136"/>
      <c r="B1289" s="136"/>
      <c r="C1289" s="136"/>
      <c r="D1289" s="136"/>
      <c r="E1289" s="2"/>
      <c r="F1289" s="2"/>
      <c r="G1289" s="136"/>
      <c r="H1289" s="136"/>
      <c r="I1289" s="136"/>
      <c r="J1289" s="136"/>
      <c r="K1289" s="136"/>
      <c r="L1289" s="136"/>
      <c r="M1289" s="136"/>
      <c r="N1289" s="136"/>
      <c r="O1289" s="136"/>
      <c r="P1289" s="136"/>
      <c r="Q1289" s="136"/>
      <c r="R1289" s="136"/>
      <c r="S1289" s="136"/>
      <c r="T1289" s="136"/>
      <c r="U1289" s="136"/>
      <c r="V1289" s="136"/>
      <c r="W1289" s="136"/>
      <c r="X1289" s="136"/>
      <c r="Y1289" s="136"/>
      <c r="Z1289" s="136"/>
    </row>
    <row r="1290" ht="14.25" customHeight="1">
      <c r="A1290" s="136"/>
      <c r="B1290" s="136"/>
      <c r="C1290" s="136"/>
      <c r="D1290" s="136"/>
      <c r="E1290" s="2"/>
      <c r="F1290" s="2"/>
      <c r="G1290" s="136"/>
      <c r="H1290" s="136"/>
      <c r="I1290" s="136"/>
      <c r="J1290" s="136"/>
      <c r="K1290" s="136"/>
      <c r="L1290" s="136"/>
      <c r="M1290" s="136"/>
      <c r="N1290" s="136"/>
      <c r="O1290" s="136"/>
      <c r="P1290" s="136"/>
      <c r="Q1290" s="136"/>
      <c r="R1290" s="136"/>
      <c r="S1290" s="136"/>
      <c r="T1290" s="136"/>
      <c r="U1290" s="136"/>
      <c r="V1290" s="136"/>
      <c r="W1290" s="136"/>
      <c r="X1290" s="136"/>
      <c r="Y1290" s="136"/>
      <c r="Z1290" s="136"/>
    </row>
    <row r="1291" ht="14.25" customHeight="1">
      <c r="A1291" s="136"/>
      <c r="B1291" s="136"/>
      <c r="C1291" s="136"/>
      <c r="D1291" s="136"/>
      <c r="E1291" s="2"/>
      <c r="F1291" s="2"/>
      <c r="G1291" s="136"/>
      <c r="H1291" s="136"/>
      <c r="I1291" s="136"/>
      <c r="J1291" s="136"/>
      <c r="K1291" s="136"/>
      <c r="L1291" s="136"/>
      <c r="M1291" s="136"/>
      <c r="N1291" s="136"/>
      <c r="O1291" s="136"/>
      <c r="P1291" s="136"/>
      <c r="Q1291" s="136"/>
      <c r="R1291" s="136"/>
      <c r="S1291" s="136"/>
      <c r="T1291" s="136"/>
      <c r="U1291" s="136"/>
      <c r="V1291" s="136"/>
      <c r="W1291" s="136"/>
      <c r="X1291" s="136"/>
      <c r="Y1291" s="136"/>
      <c r="Z1291" s="136"/>
    </row>
    <row r="1292" ht="14.25" customHeight="1">
      <c r="A1292" s="136"/>
      <c r="B1292" s="136"/>
      <c r="C1292" s="136"/>
      <c r="D1292" s="136"/>
      <c r="E1292" s="2"/>
      <c r="F1292" s="2"/>
      <c r="G1292" s="136"/>
      <c r="H1292" s="136"/>
      <c r="I1292" s="136"/>
      <c r="J1292" s="136"/>
      <c r="K1292" s="136"/>
      <c r="L1292" s="136"/>
      <c r="M1292" s="136"/>
      <c r="N1292" s="136"/>
      <c r="O1292" s="136"/>
      <c r="P1292" s="136"/>
      <c r="Q1292" s="136"/>
      <c r="R1292" s="136"/>
      <c r="S1292" s="136"/>
      <c r="T1292" s="136"/>
      <c r="U1292" s="136"/>
      <c r="V1292" s="136"/>
      <c r="W1292" s="136"/>
      <c r="X1292" s="136"/>
      <c r="Y1292" s="136"/>
      <c r="Z1292" s="136"/>
    </row>
    <row r="1293" ht="14.25" customHeight="1">
      <c r="A1293" s="136"/>
      <c r="B1293" s="136"/>
      <c r="C1293" s="136"/>
      <c r="D1293" s="136"/>
      <c r="E1293" s="2"/>
      <c r="F1293" s="2"/>
      <c r="G1293" s="136"/>
      <c r="H1293" s="136"/>
      <c r="I1293" s="136"/>
      <c r="J1293" s="136"/>
      <c r="K1293" s="136"/>
      <c r="L1293" s="136"/>
      <c r="M1293" s="136"/>
      <c r="N1293" s="136"/>
      <c r="O1293" s="136"/>
      <c r="P1293" s="136"/>
      <c r="Q1293" s="136"/>
      <c r="R1293" s="136"/>
      <c r="S1293" s="136"/>
      <c r="T1293" s="136"/>
      <c r="U1293" s="136"/>
      <c r="V1293" s="136"/>
      <c r="W1293" s="136"/>
      <c r="X1293" s="136"/>
      <c r="Y1293" s="136"/>
      <c r="Z1293" s="136"/>
    </row>
    <row r="1294" ht="14.25" customHeight="1">
      <c r="A1294" s="136"/>
      <c r="B1294" s="136"/>
      <c r="C1294" s="136"/>
      <c r="D1294" s="136"/>
      <c r="E1294" s="2"/>
      <c r="F1294" s="2"/>
      <c r="G1294" s="136"/>
      <c r="H1294" s="136"/>
      <c r="I1294" s="136"/>
      <c r="J1294" s="136"/>
      <c r="K1294" s="136"/>
      <c r="L1294" s="136"/>
      <c r="M1294" s="136"/>
      <c r="N1294" s="136"/>
      <c r="O1294" s="136"/>
      <c r="P1294" s="136"/>
      <c r="Q1294" s="136"/>
      <c r="R1294" s="136"/>
      <c r="S1294" s="136"/>
      <c r="T1294" s="136"/>
      <c r="U1294" s="136"/>
      <c r="V1294" s="136"/>
      <c r="W1294" s="136"/>
      <c r="X1294" s="136"/>
      <c r="Y1294" s="136"/>
      <c r="Z1294" s="136"/>
    </row>
    <row r="1295" ht="14.25" customHeight="1">
      <c r="A1295" s="136"/>
      <c r="B1295" s="136"/>
      <c r="C1295" s="136"/>
      <c r="D1295" s="136"/>
      <c r="E1295" s="2"/>
      <c r="F1295" s="2"/>
      <c r="G1295" s="136"/>
      <c r="H1295" s="136"/>
      <c r="I1295" s="136"/>
      <c r="J1295" s="136"/>
      <c r="K1295" s="136"/>
      <c r="L1295" s="136"/>
      <c r="M1295" s="136"/>
      <c r="N1295" s="136"/>
      <c r="O1295" s="136"/>
      <c r="P1295" s="136"/>
      <c r="Q1295" s="136"/>
      <c r="R1295" s="136"/>
      <c r="S1295" s="136"/>
      <c r="T1295" s="136"/>
      <c r="U1295" s="136"/>
      <c r="V1295" s="136"/>
      <c r="W1295" s="136"/>
      <c r="X1295" s="136"/>
      <c r="Y1295" s="136"/>
      <c r="Z1295" s="136"/>
    </row>
    <row r="1296" ht="14.25" customHeight="1">
      <c r="A1296" s="136"/>
      <c r="B1296" s="136"/>
      <c r="C1296" s="136"/>
      <c r="D1296" s="136"/>
      <c r="E1296" s="2"/>
      <c r="F1296" s="2"/>
      <c r="G1296" s="136"/>
      <c r="H1296" s="136"/>
      <c r="I1296" s="136"/>
      <c r="J1296" s="136"/>
      <c r="K1296" s="136"/>
      <c r="L1296" s="136"/>
      <c r="M1296" s="136"/>
      <c r="N1296" s="136"/>
      <c r="O1296" s="136"/>
      <c r="P1296" s="136"/>
      <c r="Q1296" s="136"/>
      <c r="R1296" s="136"/>
      <c r="S1296" s="136"/>
      <c r="T1296" s="136"/>
      <c r="U1296" s="136"/>
      <c r="V1296" s="136"/>
      <c r="W1296" s="136"/>
      <c r="X1296" s="136"/>
      <c r="Y1296" s="136"/>
      <c r="Z1296" s="136"/>
    </row>
    <row r="1297" ht="14.25" customHeight="1">
      <c r="A1297" s="136"/>
      <c r="B1297" s="136"/>
      <c r="C1297" s="136"/>
      <c r="D1297" s="136"/>
      <c r="E1297" s="2"/>
      <c r="F1297" s="2"/>
      <c r="G1297" s="136"/>
      <c r="H1297" s="136"/>
      <c r="I1297" s="136"/>
      <c r="J1297" s="136"/>
      <c r="K1297" s="136"/>
      <c r="L1297" s="136"/>
      <c r="M1297" s="136"/>
      <c r="N1297" s="136"/>
      <c r="O1297" s="136"/>
      <c r="P1297" s="136"/>
      <c r="Q1297" s="136"/>
      <c r="R1297" s="136"/>
      <c r="S1297" s="136"/>
      <c r="T1297" s="136"/>
      <c r="U1297" s="136"/>
      <c r="V1297" s="136"/>
      <c r="W1297" s="136"/>
      <c r="X1297" s="136"/>
      <c r="Y1297" s="136"/>
      <c r="Z1297" s="136"/>
    </row>
    <row r="1298" ht="14.25" customHeight="1">
      <c r="A1298" s="136"/>
      <c r="B1298" s="136"/>
      <c r="C1298" s="136"/>
      <c r="D1298" s="136"/>
      <c r="E1298" s="2"/>
      <c r="F1298" s="2"/>
      <c r="G1298" s="136"/>
      <c r="H1298" s="136"/>
      <c r="I1298" s="136"/>
      <c r="J1298" s="136"/>
      <c r="K1298" s="136"/>
      <c r="L1298" s="136"/>
      <c r="M1298" s="136"/>
      <c r="N1298" s="136"/>
      <c r="O1298" s="136"/>
      <c r="P1298" s="136"/>
      <c r="Q1298" s="136"/>
      <c r="R1298" s="136"/>
      <c r="S1298" s="136"/>
      <c r="T1298" s="136"/>
      <c r="U1298" s="136"/>
      <c r="V1298" s="136"/>
      <c r="W1298" s="136"/>
      <c r="X1298" s="136"/>
      <c r="Y1298" s="136"/>
      <c r="Z1298" s="136"/>
    </row>
    <row r="1299" ht="14.25" customHeight="1">
      <c r="A1299" s="136"/>
      <c r="B1299" s="136"/>
      <c r="C1299" s="136"/>
      <c r="D1299" s="136"/>
      <c r="E1299" s="2"/>
      <c r="F1299" s="2"/>
      <c r="G1299" s="136"/>
      <c r="H1299" s="136"/>
      <c r="I1299" s="136"/>
      <c r="J1299" s="136"/>
      <c r="K1299" s="136"/>
      <c r="L1299" s="136"/>
      <c r="M1299" s="136"/>
      <c r="N1299" s="136"/>
      <c r="O1299" s="136"/>
      <c r="P1299" s="136"/>
      <c r="Q1299" s="136"/>
      <c r="R1299" s="136"/>
      <c r="S1299" s="136"/>
      <c r="T1299" s="136"/>
      <c r="U1299" s="136"/>
      <c r="V1299" s="136"/>
      <c r="W1299" s="136"/>
      <c r="X1299" s="136"/>
      <c r="Y1299" s="136"/>
      <c r="Z1299" s="136"/>
    </row>
    <row r="1300" ht="14.25" customHeight="1">
      <c r="A1300" s="136"/>
      <c r="B1300" s="136"/>
      <c r="C1300" s="136"/>
      <c r="D1300" s="136"/>
      <c r="E1300" s="2"/>
      <c r="F1300" s="2"/>
      <c r="G1300" s="136"/>
      <c r="H1300" s="136"/>
      <c r="I1300" s="136"/>
      <c r="J1300" s="136"/>
      <c r="K1300" s="136"/>
      <c r="L1300" s="136"/>
      <c r="M1300" s="136"/>
      <c r="N1300" s="136"/>
      <c r="O1300" s="136"/>
      <c r="P1300" s="136"/>
      <c r="Q1300" s="136"/>
      <c r="R1300" s="136"/>
      <c r="S1300" s="136"/>
      <c r="T1300" s="136"/>
      <c r="U1300" s="136"/>
      <c r="V1300" s="136"/>
      <c r="W1300" s="136"/>
      <c r="X1300" s="136"/>
      <c r="Y1300" s="136"/>
      <c r="Z1300" s="136"/>
    </row>
    <row r="1301" ht="14.25" customHeight="1">
      <c r="A1301" s="136"/>
      <c r="B1301" s="136"/>
      <c r="C1301" s="136"/>
      <c r="D1301" s="136"/>
      <c r="E1301" s="2"/>
      <c r="F1301" s="2"/>
      <c r="G1301" s="136"/>
      <c r="H1301" s="136"/>
      <c r="I1301" s="136"/>
      <c r="J1301" s="136"/>
      <c r="K1301" s="136"/>
      <c r="L1301" s="136"/>
      <c r="M1301" s="136"/>
      <c r="N1301" s="136"/>
      <c r="O1301" s="136"/>
      <c r="P1301" s="136"/>
      <c r="Q1301" s="136"/>
      <c r="R1301" s="136"/>
      <c r="S1301" s="136"/>
      <c r="T1301" s="136"/>
      <c r="U1301" s="136"/>
      <c r="V1301" s="136"/>
      <c r="W1301" s="136"/>
      <c r="X1301" s="136"/>
      <c r="Y1301" s="136"/>
      <c r="Z1301" s="136"/>
    </row>
    <row r="1302" ht="14.25" customHeight="1">
      <c r="A1302" s="136"/>
      <c r="B1302" s="136"/>
      <c r="C1302" s="136"/>
      <c r="D1302" s="136"/>
      <c r="E1302" s="2"/>
      <c r="F1302" s="2"/>
      <c r="G1302" s="136"/>
      <c r="H1302" s="136"/>
      <c r="I1302" s="136"/>
      <c r="J1302" s="136"/>
      <c r="K1302" s="136"/>
      <c r="L1302" s="136"/>
      <c r="M1302" s="136"/>
      <c r="N1302" s="136"/>
      <c r="O1302" s="136"/>
      <c r="P1302" s="136"/>
      <c r="Q1302" s="136"/>
      <c r="R1302" s="136"/>
      <c r="S1302" s="136"/>
      <c r="T1302" s="136"/>
      <c r="U1302" s="136"/>
      <c r="V1302" s="136"/>
      <c r="W1302" s="136"/>
      <c r="X1302" s="136"/>
      <c r="Y1302" s="136"/>
      <c r="Z1302" s="136"/>
    </row>
    <row r="1303" ht="14.25" customHeight="1">
      <c r="A1303" s="136"/>
      <c r="B1303" s="136"/>
      <c r="C1303" s="136"/>
      <c r="D1303" s="136"/>
      <c r="E1303" s="2"/>
      <c r="F1303" s="2"/>
      <c r="G1303" s="136"/>
      <c r="H1303" s="136"/>
      <c r="I1303" s="136"/>
      <c r="J1303" s="136"/>
      <c r="K1303" s="136"/>
      <c r="L1303" s="136"/>
      <c r="M1303" s="136"/>
      <c r="N1303" s="136"/>
      <c r="O1303" s="136"/>
      <c r="P1303" s="136"/>
      <c r="Q1303" s="136"/>
      <c r="R1303" s="136"/>
      <c r="S1303" s="136"/>
      <c r="T1303" s="136"/>
      <c r="U1303" s="136"/>
      <c r="V1303" s="136"/>
      <c r="W1303" s="136"/>
      <c r="X1303" s="136"/>
      <c r="Y1303" s="136"/>
      <c r="Z1303" s="136"/>
    </row>
    <row r="1304" ht="14.25" customHeight="1">
      <c r="A1304" s="136"/>
      <c r="B1304" s="136"/>
      <c r="C1304" s="136"/>
      <c r="D1304" s="136"/>
      <c r="E1304" s="2"/>
      <c r="F1304" s="2"/>
      <c r="G1304" s="136"/>
      <c r="H1304" s="136"/>
      <c r="I1304" s="136"/>
      <c r="J1304" s="136"/>
      <c r="K1304" s="136"/>
      <c r="L1304" s="136"/>
      <c r="M1304" s="136"/>
      <c r="N1304" s="136"/>
      <c r="O1304" s="136"/>
      <c r="P1304" s="136"/>
      <c r="Q1304" s="136"/>
      <c r="R1304" s="136"/>
      <c r="S1304" s="136"/>
      <c r="T1304" s="136"/>
      <c r="U1304" s="136"/>
      <c r="V1304" s="136"/>
      <c r="W1304" s="136"/>
      <c r="X1304" s="136"/>
      <c r="Y1304" s="136"/>
      <c r="Z1304" s="136"/>
    </row>
    <row r="1305" ht="14.25" customHeight="1">
      <c r="A1305" s="136"/>
      <c r="B1305" s="136"/>
      <c r="C1305" s="136"/>
      <c r="D1305" s="136"/>
      <c r="E1305" s="2"/>
      <c r="F1305" s="2"/>
      <c r="G1305" s="136"/>
      <c r="H1305" s="136"/>
      <c r="I1305" s="136"/>
      <c r="J1305" s="136"/>
      <c r="K1305" s="136"/>
      <c r="L1305" s="136"/>
      <c r="M1305" s="136"/>
      <c r="N1305" s="136"/>
      <c r="O1305" s="136"/>
      <c r="P1305" s="136"/>
      <c r="Q1305" s="136"/>
      <c r="R1305" s="136"/>
      <c r="S1305" s="136"/>
      <c r="T1305" s="136"/>
      <c r="U1305" s="136"/>
      <c r="V1305" s="136"/>
      <c r="W1305" s="136"/>
      <c r="X1305" s="136"/>
      <c r="Y1305" s="136"/>
      <c r="Z1305" s="136"/>
    </row>
    <row r="1306" ht="14.25" customHeight="1">
      <c r="A1306" s="136"/>
      <c r="B1306" s="136"/>
      <c r="C1306" s="136"/>
      <c r="D1306" s="136"/>
      <c r="E1306" s="2"/>
      <c r="F1306" s="2"/>
      <c r="G1306" s="136"/>
      <c r="H1306" s="136"/>
      <c r="I1306" s="136"/>
      <c r="J1306" s="136"/>
      <c r="K1306" s="136"/>
      <c r="L1306" s="136"/>
      <c r="M1306" s="136"/>
      <c r="N1306" s="136"/>
      <c r="O1306" s="136"/>
      <c r="P1306" s="136"/>
      <c r="Q1306" s="136"/>
      <c r="R1306" s="136"/>
      <c r="S1306" s="136"/>
      <c r="T1306" s="136"/>
      <c r="U1306" s="136"/>
      <c r="V1306" s="136"/>
      <c r="W1306" s="136"/>
      <c r="X1306" s="136"/>
      <c r="Y1306" s="136"/>
      <c r="Z1306" s="136"/>
    </row>
    <row r="1307" ht="14.25" customHeight="1">
      <c r="A1307" s="136"/>
      <c r="B1307" s="136"/>
      <c r="C1307" s="136"/>
      <c r="D1307" s="136"/>
      <c r="E1307" s="2"/>
      <c r="F1307" s="2"/>
      <c r="G1307" s="136"/>
      <c r="H1307" s="136"/>
      <c r="I1307" s="136"/>
      <c r="J1307" s="136"/>
      <c r="K1307" s="136"/>
      <c r="L1307" s="136"/>
      <c r="M1307" s="136"/>
      <c r="N1307" s="136"/>
      <c r="O1307" s="136"/>
      <c r="P1307" s="136"/>
      <c r="Q1307" s="136"/>
      <c r="R1307" s="136"/>
      <c r="S1307" s="136"/>
      <c r="T1307" s="136"/>
      <c r="U1307" s="136"/>
      <c r="V1307" s="136"/>
      <c r="W1307" s="136"/>
      <c r="X1307" s="136"/>
      <c r="Y1307" s="136"/>
      <c r="Z1307" s="136"/>
    </row>
    <row r="1308" ht="14.25" customHeight="1">
      <c r="A1308" s="136"/>
      <c r="B1308" s="136"/>
      <c r="C1308" s="136"/>
      <c r="D1308" s="136"/>
      <c r="E1308" s="2"/>
      <c r="F1308" s="2"/>
      <c r="G1308" s="136"/>
      <c r="H1308" s="136"/>
      <c r="I1308" s="136"/>
      <c r="J1308" s="136"/>
      <c r="K1308" s="136"/>
      <c r="L1308" s="136"/>
      <c r="M1308" s="136"/>
      <c r="N1308" s="136"/>
      <c r="O1308" s="136"/>
      <c r="P1308" s="136"/>
      <c r="Q1308" s="136"/>
      <c r="R1308" s="136"/>
      <c r="S1308" s="136"/>
      <c r="T1308" s="136"/>
      <c r="U1308" s="136"/>
      <c r="V1308" s="136"/>
      <c r="W1308" s="136"/>
      <c r="X1308" s="136"/>
      <c r="Y1308" s="136"/>
      <c r="Z1308" s="136"/>
    </row>
    <row r="1309" ht="14.25" customHeight="1">
      <c r="A1309" s="136"/>
      <c r="B1309" s="136"/>
      <c r="C1309" s="136"/>
      <c r="D1309" s="136"/>
      <c r="E1309" s="2"/>
      <c r="F1309" s="2"/>
      <c r="G1309" s="136"/>
      <c r="H1309" s="136"/>
      <c r="I1309" s="136"/>
      <c r="J1309" s="136"/>
      <c r="K1309" s="136"/>
      <c r="L1309" s="136"/>
      <c r="M1309" s="136"/>
      <c r="N1309" s="136"/>
      <c r="O1309" s="136"/>
      <c r="P1309" s="136"/>
      <c r="Q1309" s="136"/>
      <c r="R1309" s="136"/>
      <c r="S1309" s="136"/>
      <c r="T1309" s="136"/>
      <c r="U1309" s="136"/>
      <c r="V1309" s="136"/>
      <c r="W1309" s="136"/>
      <c r="X1309" s="136"/>
      <c r="Y1309" s="136"/>
      <c r="Z1309" s="136"/>
    </row>
    <row r="1310" ht="14.25" customHeight="1">
      <c r="A1310" s="136"/>
      <c r="B1310" s="136"/>
      <c r="C1310" s="136"/>
      <c r="D1310" s="136"/>
      <c r="E1310" s="2"/>
      <c r="F1310" s="2"/>
      <c r="G1310" s="136"/>
      <c r="H1310" s="136"/>
      <c r="I1310" s="136"/>
      <c r="J1310" s="136"/>
      <c r="K1310" s="136"/>
      <c r="L1310" s="136"/>
      <c r="M1310" s="136"/>
      <c r="N1310" s="136"/>
      <c r="O1310" s="136"/>
      <c r="P1310" s="136"/>
      <c r="Q1310" s="136"/>
      <c r="R1310" s="136"/>
      <c r="S1310" s="136"/>
      <c r="T1310" s="136"/>
      <c r="U1310" s="136"/>
      <c r="V1310" s="136"/>
      <c r="W1310" s="136"/>
      <c r="X1310" s="136"/>
      <c r="Y1310" s="136"/>
      <c r="Z1310" s="136"/>
    </row>
    <row r="1311" ht="14.25" customHeight="1">
      <c r="A1311" s="136"/>
      <c r="B1311" s="136"/>
      <c r="C1311" s="136"/>
      <c r="D1311" s="136"/>
      <c r="E1311" s="2"/>
      <c r="F1311" s="2"/>
      <c r="G1311" s="136"/>
      <c r="H1311" s="136"/>
      <c r="I1311" s="136"/>
      <c r="J1311" s="136"/>
      <c r="K1311" s="136"/>
      <c r="L1311" s="136"/>
      <c r="M1311" s="136"/>
      <c r="N1311" s="136"/>
      <c r="O1311" s="136"/>
      <c r="P1311" s="136"/>
      <c r="Q1311" s="136"/>
      <c r="R1311" s="136"/>
      <c r="S1311" s="136"/>
      <c r="T1311" s="136"/>
      <c r="U1311" s="136"/>
      <c r="V1311" s="136"/>
      <c r="W1311" s="136"/>
      <c r="X1311" s="136"/>
      <c r="Y1311" s="136"/>
      <c r="Z1311" s="136"/>
    </row>
    <row r="1312" ht="14.25" customHeight="1">
      <c r="A1312" s="136"/>
      <c r="B1312" s="136"/>
      <c r="C1312" s="136"/>
      <c r="D1312" s="136"/>
      <c r="E1312" s="2"/>
      <c r="F1312" s="2"/>
      <c r="G1312" s="136"/>
      <c r="H1312" s="136"/>
      <c r="I1312" s="136"/>
      <c r="J1312" s="136"/>
      <c r="K1312" s="136"/>
      <c r="L1312" s="136"/>
      <c r="M1312" s="136"/>
      <c r="N1312" s="136"/>
      <c r="O1312" s="136"/>
      <c r="P1312" s="136"/>
      <c r="Q1312" s="136"/>
      <c r="R1312" s="136"/>
      <c r="S1312" s="136"/>
      <c r="T1312" s="136"/>
      <c r="U1312" s="136"/>
      <c r="V1312" s="136"/>
      <c r="W1312" s="136"/>
      <c r="X1312" s="136"/>
      <c r="Y1312" s="136"/>
      <c r="Z1312" s="136"/>
    </row>
    <row r="1313" ht="14.25" customHeight="1">
      <c r="A1313" s="136"/>
      <c r="B1313" s="136"/>
      <c r="C1313" s="136"/>
      <c r="D1313" s="136"/>
      <c r="E1313" s="2"/>
      <c r="F1313" s="2"/>
      <c r="G1313" s="136"/>
      <c r="H1313" s="136"/>
      <c r="I1313" s="136"/>
      <c r="J1313" s="136"/>
      <c r="K1313" s="136"/>
      <c r="L1313" s="136"/>
      <c r="M1313" s="136"/>
      <c r="N1313" s="136"/>
      <c r="O1313" s="136"/>
      <c r="P1313" s="136"/>
      <c r="Q1313" s="136"/>
      <c r="R1313" s="136"/>
      <c r="S1313" s="136"/>
      <c r="T1313" s="136"/>
      <c r="U1313" s="136"/>
      <c r="V1313" s="136"/>
      <c r="W1313" s="136"/>
      <c r="X1313" s="136"/>
      <c r="Y1313" s="136"/>
      <c r="Z1313" s="136"/>
    </row>
    <row r="1314" ht="14.25" customHeight="1">
      <c r="A1314" s="136"/>
      <c r="B1314" s="136"/>
      <c r="C1314" s="136"/>
      <c r="D1314" s="136"/>
      <c r="E1314" s="2"/>
      <c r="F1314" s="2"/>
      <c r="G1314" s="136"/>
      <c r="H1314" s="136"/>
      <c r="I1314" s="136"/>
      <c r="J1314" s="136"/>
      <c r="K1314" s="136"/>
      <c r="L1314" s="136"/>
      <c r="M1314" s="136"/>
      <c r="N1314" s="136"/>
      <c r="O1314" s="136"/>
      <c r="P1314" s="136"/>
      <c r="Q1314" s="136"/>
      <c r="R1314" s="136"/>
      <c r="S1314" s="136"/>
      <c r="T1314" s="136"/>
      <c r="U1314" s="136"/>
      <c r="V1314" s="136"/>
      <c r="W1314" s="136"/>
      <c r="X1314" s="136"/>
      <c r="Y1314" s="136"/>
      <c r="Z1314" s="136"/>
    </row>
    <row r="1315" ht="14.25" customHeight="1">
      <c r="A1315" s="136"/>
      <c r="B1315" s="136"/>
      <c r="C1315" s="136"/>
      <c r="D1315" s="136"/>
      <c r="E1315" s="2"/>
      <c r="F1315" s="2"/>
      <c r="G1315" s="136"/>
      <c r="H1315" s="136"/>
      <c r="I1315" s="136"/>
      <c r="J1315" s="136"/>
      <c r="K1315" s="136"/>
      <c r="L1315" s="136"/>
      <c r="M1315" s="136"/>
      <c r="N1315" s="136"/>
      <c r="O1315" s="136"/>
      <c r="P1315" s="136"/>
      <c r="Q1315" s="136"/>
      <c r="R1315" s="136"/>
      <c r="S1315" s="136"/>
      <c r="T1315" s="136"/>
      <c r="U1315" s="136"/>
      <c r="V1315" s="136"/>
      <c r="W1315" s="136"/>
      <c r="X1315" s="136"/>
      <c r="Y1315" s="136"/>
      <c r="Z1315" s="136"/>
    </row>
    <row r="1316" ht="14.25" customHeight="1">
      <c r="A1316" s="136"/>
      <c r="B1316" s="136"/>
      <c r="C1316" s="136"/>
      <c r="D1316" s="136"/>
      <c r="E1316" s="2"/>
      <c r="F1316" s="2"/>
      <c r="G1316" s="136"/>
      <c r="H1316" s="136"/>
      <c r="I1316" s="136"/>
      <c r="J1316" s="136"/>
      <c r="K1316" s="136"/>
      <c r="L1316" s="136"/>
      <c r="M1316" s="136"/>
      <c r="N1316" s="136"/>
      <c r="O1316" s="136"/>
      <c r="P1316" s="136"/>
      <c r="Q1316" s="136"/>
      <c r="R1316" s="136"/>
      <c r="S1316" s="136"/>
      <c r="T1316" s="136"/>
      <c r="U1316" s="136"/>
      <c r="V1316" s="136"/>
      <c r="W1316" s="136"/>
      <c r="X1316" s="136"/>
      <c r="Y1316" s="136"/>
      <c r="Z1316" s="136"/>
    </row>
    <row r="1317" ht="14.25" customHeight="1">
      <c r="A1317" s="136"/>
      <c r="B1317" s="136"/>
      <c r="C1317" s="136"/>
      <c r="D1317" s="136"/>
      <c r="E1317" s="2"/>
      <c r="F1317" s="2"/>
      <c r="G1317" s="136"/>
      <c r="H1317" s="136"/>
      <c r="I1317" s="136"/>
      <c r="J1317" s="136"/>
      <c r="K1317" s="136"/>
      <c r="L1317" s="136"/>
      <c r="M1317" s="136"/>
      <c r="N1317" s="136"/>
      <c r="O1317" s="136"/>
      <c r="P1317" s="136"/>
      <c r="Q1317" s="136"/>
      <c r="R1317" s="136"/>
      <c r="S1317" s="136"/>
      <c r="T1317" s="136"/>
      <c r="U1317" s="136"/>
      <c r="V1317" s="136"/>
      <c r="W1317" s="136"/>
      <c r="X1317" s="136"/>
      <c r="Y1317" s="136"/>
      <c r="Z1317" s="136"/>
    </row>
    <row r="1318" ht="14.25" customHeight="1">
      <c r="A1318" s="136"/>
      <c r="B1318" s="136"/>
      <c r="C1318" s="136"/>
      <c r="D1318" s="136"/>
      <c r="E1318" s="2"/>
      <c r="F1318" s="2"/>
      <c r="G1318" s="136"/>
      <c r="H1318" s="136"/>
      <c r="I1318" s="136"/>
      <c r="J1318" s="136"/>
      <c r="K1318" s="136"/>
      <c r="L1318" s="136"/>
      <c r="M1318" s="136"/>
      <c r="N1318" s="136"/>
      <c r="O1318" s="136"/>
      <c r="P1318" s="136"/>
      <c r="Q1318" s="136"/>
      <c r="R1318" s="136"/>
      <c r="S1318" s="136"/>
      <c r="T1318" s="136"/>
      <c r="U1318" s="136"/>
      <c r="V1318" s="136"/>
      <c r="W1318" s="136"/>
      <c r="X1318" s="136"/>
      <c r="Y1318" s="136"/>
      <c r="Z1318" s="136"/>
    </row>
    <row r="1319" ht="14.25" customHeight="1">
      <c r="A1319" s="136"/>
      <c r="B1319" s="136"/>
      <c r="C1319" s="136"/>
      <c r="D1319" s="136"/>
      <c r="E1319" s="2"/>
      <c r="F1319" s="2"/>
      <c r="G1319" s="136"/>
      <c r="H1319" s="136"/>
      <c r="I1319" s="136"/>
      <c r="J1319" s="136"/>
      <c r="K1319" s="136"/>
      <c r="L1319" s="136"/>
      <c r="M1319" s="136"/>
      <c r="N1319" s="136"/>
      <c r="O1319" s="136"/>
      <c r="P1319" s="136"/>
      <c r="Q1319" s="136"/>
      <c r="R1319" s="136"/>
      <c r="S1319" s="136"/>
      <c r="T1319" s="136"/>
      <c r="U1319" s="136"/>
      <c r="V1319" s="136"/>
      <c r="W1319" s="136"/>
      <c r="X1319" s="136"/>
      <c r="Y1319" s="136"/>
      <c r="Z1319" s="136"/>
    </row>
    <row r="1320" ht="14.25" customHeight="1">
      <c r="A1320" s="136"/>
      <c r="B1320" s="136"/>
      <c r="C1320" s="136"/>
      <c r="D1320" s="136"/>
      <c r="E1320" s="2"/>
      <c r="F1320" s="2"/>
      <c r="G1320" s="136"/>
      <c r="H1320" s="136"/>
      <c r="I1320" s="136"/>
      <c r="J1320" s="136"/>
      <c r="K1320" s="136"/>
      <c r="L1320" s="136"/>
      <c r="M1320" s="136"/>
      <c r="N1320" s="136"/>
      <c r="O1320" s="136"/>
      <c r="P1320" s="136"/>
      <c r="Q1320" s="136"/>
      <c r="R1320" s="136"/>
      <c r="S1320" s="136"/>
      <c r="T1320" s="136"/>
      <c r="U1320" s="136"/>
      <c r="V1320" s="136"/>
      <c r="W1320" s="136"/>
      <c r="X1320" s="136"/>
      <c r="Y1320" s="136"/>
      <c r="Z1320" s="136"/>
    </row>
    <row r="1321" ht="14.25" customHeight="1">
      <c r="A1321" s="136"/>
      <c r="B1321" s="136"/>
      <c r="C1321" s="136"/>
      <c r="D1321" s="136"/>
      <c r="E1321" s="2"/>
      <c r="F1321" s="2"/>
      <c r="G1321" s="136"/>
      <c r="H1321" s="136"/>
      <c r="I1321" s="136"/>
      <c r="J1321" s="136"/>
      <c r="K1321" s="136"/>
      <c r="L1321" s="136"/>
      <c r="M1321" s="136"/>
      <c r="N1321" s="136"/>
      <c r="O1321" s="136"/>
      <c r="P1321" s="136"/>
      <c r="Q1321" s="136"/>
      <c r="R1321" s="136"/>
      <c r="S1321" s="136"/>
      <c r="T1321" s="136"/>
      <c r="U1321" s="136"/>
      <c r="V1321" s="136"/>
      <c r="W1321" s="136"/>
      <c r="X1321" s="136"/>
      <c r="Y1321" s="136"/>
      <c r="Z1321" s="136"/>
    </row>
    <row r="1322" ht="14.25" customHeight="1">
      <c r="A1322" s="136"/>
      <c r="B1322" s="136"/>
      <c r="C1322" s="136"/>
      <c r="D1322" s="136"/>
      <c r="E1322" s="2"/>
      <c r="F1322" s="2"/>
      <c r="G1322" s="136"/>
      <c r="H1322" s="136"/>
      <c r="I1322" s="136"/>
      <c r="J1322" s="136"/>
      <c r="K1322" s="136"/>
      <c r="L1322" s="136"/>
      <c r="M1322" s="136"/>
      <c r="N1322" s="136"/>
      <c r="O1322" s="136"/>
      <c r="P1322" s="136"/>
      <c r="Q1322" s="136"/>
      <c r="R1322" s="136"/>
      <c r="S1322" s="136"/>
      <c r="T1322" s="136"/>
      <c r="U1322" s="136"/>
      <c r="V1322" s="136"/>
      <c r="W1322" s="136"/>
      <c r="X1322" s="136"/>
      <c r="Y1322" s="136"/>
      <c r="Z1322" s="136"/>
    </row>
    <row r="1323" ht="14.25" customHeight="1">
      <c r="A1323" s="136"/>
      <c r="B1323" s="136"/>
      <c r="C1323" s="136"/>
      <c r="D1323" s="136"/>
      <c r="E1323" s="2"/>
      <c r="F1323" s="2"/>
      <c r="G1323" s="136"/>
      <c r="H1323" s="136"/>
      <c r="I1323" s="136"/>
      <c r="J1323" s="136"/>
      <c r="K1323" s="136"/>
      <c r="L1323" s="136"/>
      <c r="M1323" s="136"/>
      <c r="N1323" s="136"/>
      <c r="O1323" s="136"/>
      <c r="P1323" s="136"/>
      <c r="Q1323" s="136"/>
      <c r="R1323" s="136"/>
      <c r="S1323" s="136"/>
      <c r="T1323" s="136"/>
      <c r="U1323" s="136"/>
      <c r="V1323" s="136"/>
      <c r="W1323" s="136"/>
      <c r="X1323" s="136"/>
      <c r="Y1323" s="136"/>
      <c r="Z1323" s="136"/>
    </row>
    <row r="1324" ht="14.25" customHeight="1">
      <c r="A1324" s="136"/>
      <c r="B1324" s="136"/>
      <c r="C1324" s="136"/>
      <c r="D1324" s="136"/>
      <c r="E1324" s="2"/>
      <c r="F1324" s="2"/>
      <c r="G1324" s="136"/>
      <c r="H1324" s="136"/>
      <c r="I1324" s="136"/>
      <c r="J1324" s="136"/>
      <c r="K1324" s="136"/>
      <c r="L1324" s="136"/>
      <c r="M1324" s="136"/>
      <c r="N1324" s="136"/>
      <c r="O1324" s="136"/>
      <c r="P1324" s="136"/>
      <c r="Q1324" s="136"/>
      <c r="R1324" s="136"/>
      <c r="S1324" s="136"/>
      <c r="T1324" s="136"/>
      <c r="U1324" s="136"/>
      <c r="V1324" s="136"/>
      <c r="W1324" s="136"/>
      <c r="X1324" s="136"/>
      <c r="Y1324" s="136"/>
      <c r="Z1324" s="136"/>
    </row>
    <row r="1325" ht="14.25" customHeight="1">
      <c r="A1325" s="136"/>
      <c r="B1325" s="136"/>
      <c r="C1325" s="136"/>
      <c r="D1325" s="136"/>
      <c r="E1325" s="2"/>
      <c r="F1325" s="2"/>
      <c r="G1325" s="136"/>
      <c r="H1325" s="136"/>
      <c r="I1325" s="136"/>
      <c r="J1325" s="136"/>
      <c r="K1325" s="136"/>
      <c r="L1325" s="136"/>
      <c r="M1325" s="136"/>
      <c r="N1325" s="136"/>
      <c r="O1325" s="136"/>
      <c r="P1325" s="136"/>
      <c r="Q1325" s="136"/>
      <c r="R1325" s="136"/>
      <c r="S1325" s="136"/>
      <c r="T1325" s="136"/>
      <c r="U1325" s="136"/>
      <c r="V1325" s="136"/>
      <c r="W1325" s="136"/>
      <c r="X1325" s="136"/>
      <c r="Y1325" s="136"/>
      <c r="Z1325" s="136"/>
    </row>
    <row r="1326" ht="14.25" customHeight="1">
      <c r="A1326" s="136"/>
      <c r="B1326" s="136"/>
      <c r="C1326" s="136"/>
      <c r="D1326" s="136"/>
      <c r="E1326" s="2"/>
      <c r="F1326" s="2"/>
      <c r="G1326" s="136"/>
      <c r="H1326" s="136"/>
      <c r="I1326" s="136"/>
      <c r="J1326" s="136"/>
      <c r="K1326" s="136"/>
      <c r="L1326" s="136"/>
      <c r="M1326" s="136"/>
      <c r="N1326" s="136"/>
      <c r="O1326" s="136"/>
      <c r="P1326" s="136"/>
      <c r="Q1326" s="136"/>
      <c r="R1326" s="136"/>
      <c r="S1326" s="136"/>
      <c r="T1326" s="136"/>
      <c r="U1326" s="136"/>
      <c r="V1326" s="136"/>
      <c r="W1326" s="136"/>
      <c r="X1326" s="136"/>
      <c r="Y1326" s="136"/>
      <c r="Z1326" s="136"/>
    </row>
    <row r="1327" ht="14.25" customHeight="1">
      <c r="A1327" s="136"/>
      <c r="B1327" s="136"/>
      <c r="C1327" s="136"/>
      <c r="D1327" s="136"/>
      <c r="E1327" s="2"/>
      <c r="F1327" s="2"/>
      <c r="G1327" s="136"/>
      <c r="H1327" s="136"/>
      <c r="I1327" s="136"/>
      <c r="J1327" s="136"/>
      <c r="K1327" s="136"/>
      <c r="L1327" s="136"/>
      <c r="M1327" s="136"/>
      <c r="N1327" s="136"/>
      <c r="O1327" s="136"/>
      <c r="P1327" s="136"/>
      <c r="Q1327" s="136"/>
      <c r="R1327" s="136"/>
      <c r="S1327" s="136"/>
      <c r="T1327" s="136"/>
      <c r="U1327" s="136"/>
      <c r="V1327" s="136"/>
      <c r="W1327" s="136"/>
      <c r="X1327" s="136"/>
      <c r="Y1327" s="136"/>
      <c r="Z1327" s="136"/>
    </row>
    <row r="1328" ht="14.25" customHeight="1">
      <c r="A1328" s="136"/>
      <c r="B1328" s="136"/>
      <c r="C1328" s="136"/>
      <c r="D1328" s="136"/>
      <c r="E1328" s="2"/>
      <c r="F1328" s="2"/>
      <c r="G1328" s="136"/>
      <c r="H1328" s="136"/>
      <c r="I1328" s="136"/>
      <c r="J1328" s="136"/>
      <c r="K1328" s="136"/>
      <c r="L1328" s="136"/>
      <c r="M1328" s="136"/>
      <c r="N1328" s="136"/>
      <c r="O1328" s="136"/>
      <c r="P1328" s="136"/>
      <c r="Q1328" s="136"/>
      <c r="R1328" s="136"/>
      <c r="S1328" s="136"/>
      <c r="T1328" s="136"/>
      <c r="U1328" s="136"/>
      <c r="V1328" s="136"/>
      <c r="W1328" s="136"/>
      <c r="X1328" s="136"/>
      <c r="Y1328" s="136"/>
      <c r="Z1328" s="136"/>
    </row>
    <row r="1329" ht="14.25" customHeight="1">
      <c r="A1329" s="136"/>
      <c r="B1329" s="136"/>
      <c r="C1329" s="136"/>
      <c r="D1329" s="136"/>
      <c r="E1329" s="2"/>
      <c r="F1329" s="2"/>
      <c r="G1329" s="136"/>
      <c r="H1329" s="136"/>
      <c r="I1329" s="136"/>
      <c r="J1329" s="136"/>
      <c r="K1329" s="136"/>
      <c r="L1329" s="136"/>
      <c r="M1329" s="136"/>
      <c r="N1329" s="136"/>
      <c r="O1329" s="136"/>
      <c r="P1329" s="136"/>
      <c r="Q1329" s="136"/>
      <c r="R1329" s="136"/>
      <c r="S1329" s="136"/>
      <c r="T1329" s="136"/>
      <c r="U1329" s="136"/>
      <c r="V1329" s="136"/>
      <c r="W1329" s="136"/>
      <c r="X1329" s="136"/>
      <c r="Y1329" s="136"/>
      <c r="Z1329" s="136"/>
    </row>
    <row r="1330" ht="14.25" customHeight="1">
      <c r="A1330" s="136"/>
      <c r="B1330" s="136"/>
      <c r="C1330" s="136"/>
      <c r="D1330" s="136"/>
      <c r="E1330" s="2"/>
      <c r="F1330" s="2"/>
      <c r="G1330" s="136"/>
      <c r="H1330" s="136"/>
      <c r="I1330" s="136"/>
      <c r="J1330" s="136"/>
      <c r="K1330" s="136"/>
      <c r="L1330" s="136"/>
      <c r="M1330" s="136"/>
      <c r="N1330" s="136"/>
      <c r="O1330" s="136"/>
      <c r="P1330" s="136"/>
      <c r="Q1330" s="136"/>
      <c r="R1330" s="136"/>
      <c r="S1330" s="136"/>
      <c r="T1330" s="136"/>
      <c r="U1330" s="136"/>
      <c r="V1330" s="136"/>
      <c r="W1330" s="136"/>
      <c r="X1330" s="136"/>
      <c r="Y1330" s="136"/>
      <c r="Z1330" s="136"/>
    </row>
    <row r="1331" ht="14.25" customHeight="1">
      <c r="A1331" s="136"/>
      <c r="B1331" s="136"/>
      <c r="C1331" s="136"/>
      <c r="D1331" s="136"/>
      <c r="E1331" s="2"/>
      <c r="F1331" s="2"/>
      <c r="G1331" s="136"/>
      <c r="H1331" s="136"/>
      <c r="I1331" s="136"/>
      <c r="J1331" s="136"/>
      <c r="K1331" s="136"/>
      <c r="L1331" s="136"/>
      <c r="M1331" s="136"/>
      <c r="N1331" s="136"/>
      <c r="O1331" s="136"/>
      <c r="P1331" s="136"/>
      <c r="Q1331" s="136"/>
      <c r="R1331" s="136"/>
      <c r="S1331" s="136"/>
      <c r="T1331" s="136"/>
      <c r="U1331" s="136"/>
      <c r="V1331" s="136"/>
      <c r="W1331" s="136"/>
      <c r="X1331" s="136"/>
      <c r="Y1331" s="136"/>
      <c r="Z1331" s="136"/>
    </row>
    <row r="1332" ht="14.25" customHeight="1">
      <c r="A1332" s="136"/>
      <c r="B1332" s="136"/>
      <c r="C1332" s="136"/>
      <c r="D1332" s="136"/>
      <c r="E1332" s="2"/>
      <c r="F1332" s="2"/>
      <c r="G1332" s="136"/>
      <c r="H1332" s="136"/>
      <c r="I1332" s="136"/>
      <c r="J1332" s="136"/>
      <c r="K1332" s="136"/>
      <c r="L1332" s="136"/>
      <c r="M1332" s="136"/>
      <c r="N1332" s="136"/>
      <c r="O1332" s="136"/>
      <c r="P1332" s="136"/>
      <c r="Q1332" s="136"/>
      <c r="R1332" s="136"/>
      <c r="S1332" s="136"/>
      <c r="T1332" s="136"/>
      <c r="U1332" s="136"/>
      <c r="V1332" s="136"/>
      <c r="W1332" s="136"/>
      <c r="X1332" s="136"/>
      <c r="Y1332" s="136"/>
      <c r="Z1332" s="136"/>
    </row>
    <row r="1333" ht="14.25" customHeight="1">
      <c r="A1333" s="136"/>
      <c r="B1333" s="136"/>
      <c r="C1333" s="136"/>
      <c r="D1333" s="136"/>
      <c r="E1333" s="2"/>
      <c r="F1333" s="2"/>
      <c r="G1333" s="136"/>
      <c r="H1333" s="136"/>
      <c r="I1333" s="136"/>
      <c r="J1333" s="136"/>
      <c r="K1333" s="136"/>
      <c r="L1333" s="136"/>
      <c r="M1333" s="136"/>
      <c r="N1333" s="136"/>
      <c r="O1333" s="136"/>
      <c r="P1333" s="136"/>
      <c r="Q1333" s="136"/>
      <c r="R1333" s="136"/>
      <c r="S1333" s="136"/>
      <c r="T1333" s="136"/>
      <c r="U1333" s="136"/>
      <c r="V1333" s="136"/>
      <c r="W1333" s="136"/>
      <c r="X1333" s="136"/>
      <c r="Y1333" s="136"/>
      <c r="Z1333" s="136"/>
    </row>
    <row r="1334" ht="14.25" customHeight="1">
      <c r="A1334" s="136"/>
      <c r="B1334" s="136"/>
      <c r="C1334" s="136"/>
      <c r="D1334" s="136"/>
      <c r="E1334" s="2"/>
      <c r="F1334" s="2"/>
      <c r="G1334" s="136"/>
      <c r="H1334" s="136"/>
      <c r="I1334" s="136"/>
      <c r="J1334" s="136"/>
      <c r="K1334" s="136"/>
      <c r="L1334" s="136"/>
      <c r="M1334" s="136"/>
      <c r="N1334" s="136"/>
      <c r="O1334" s="136"/>
      <c r="P1334" s="136"/>
      <c r="Q1334" s="136"/>
      <c r="R1334" s="136"/>
      <c r="S1334" s="136"/>
      <c r="T1334" s="136"/>
      <c r="U1334" s="136"/>
      <c r="V1334" s="136"/>
      <c r="W1334" s="136"/>
      <c r="X1334" s="136"/>
      <c r="Y1334" s="136"/>
      <c r="Z1334" s="136"/>
    </row>
    <row r="1335" ht="14.25" customHeight="1">
      <c r="A1335" s="136"/>
      <c r="B1335" s="136"/>
      <c r="C1335" s="136"/>
      <c r="D1335" s="136"/>
      <c r="E1335" s="2"/>
      <c r="F1335" s="2"/>
      <c r="G1335" s="136"/>
      <c r="H1335" s="136"/>
      <c r="I1335" s="136"/>
      <c r="J1335" s="136"/>
      <c r="K1335" s="136"/>
      <c r="L1335" s="136"/>
      <c r="M1335" s="136"/>
      <c r="N1335" s="136"/>
      <c r="O1335" s="136"/>
      <c r="P1335" s="136"/>
      <c r="Q1335" s="136"/>
      <c r="R1335" s="136"/>
      <c r="S1335" s="136"/>
      <c r="T1335" s="136"/>
      <c r="U1335" s="136"/>
      <c r="V1335" s="136"/>
      <c r="W1335" s="136"/>
      <c r="X1335" s="136"/>
      <c r="Y1335" s="136"/>
      <c r="Z1335" s="136"/>
    </row>
    <row r="1336" ht="14.25" customHeight="1">
      <c r="A1336" s="136"/>
      <c r="B1336" s="136"/>
      <c r="C1336" s="136"/>
      <c r="D1336" s="136"/>
      <c r="E1336" s="2"/>
      <c r="F1336" s="2"/>
      <c r="G1336" s="136"/>
      <c r="H1336" s="136"/>
      <c r="I1336" s="136"/>
      <c r="J1336" s="136"/>
      <c r="K1336" s="136"/>
      <c r="L1336" s="136"/>
      <c r="M1336" s="136"/>
      <c r="N1336" s="136"/>
      <c r="O1336" s="136"/>
      <c r="P1336" s="136"/>
      <c r="Q1336" s="136"/>
      <c r="R1336" s="136"/>
      <c r="S1336" s="136"/>
      <c r="T1336" s="136"/>
      <c r="U1336" s="136"/>
      <c r="V1336" s="136"/>
      <c r="W1336" s="136"/>
      <c r="X1336" s="136"/>
      <c r="Y1336" s="136"/>
      <c r="Z1336" s="136"/>
    </row>
    <row r="1337" ht="14.25" customHeight="1">
      <c r="A1337" s="136"/>
      <c r="B1337" s="136"/>
      <c r="C1337" s="136"/>
      <c r="D1337" s="136"/>
      <c r="E1337" s="2"/>
      <c r="F1337" s="2"/>
      <c r="G1337" s="136"/>
      <c r="H1337" s="136"/>
      <c r="I1337" s="136"/>
      <c r="J1337" s="136"/>
      <c r="K1337" s="136"/>
      <c r="L1337" s="136"/>
      <c r="M1337" s="136"/>
      <c r="N1337" s="136"/>
      <c r="O1337" s="136"/>
      <c r="P1337" s="136"/>
      <c r="Q1337" s="136"/>
      <c r="R1337" s="136"/>
      <c r="S1337" s="136"/>
      <c r="T1337" s="136"/>
      <c r="U1337" s="136"/>
      <c r="V1337" s="136"/>
      <c r="W1337" s="136"/>
      <c r="X1337" s="136"/>
      <c r="Y1337" s="136"/>
      <c r="Z1337" s="136"/>
    </row>
    <row r="1338" ht="14.25" customHeight="1">
      <c r="A1338" s="136"/>
      <c r="B1338" s="136"/>
      <c r="C1338" s="136"/>
      <c r="D1338" s="136"/>
      <c r="E1338" s="2"/>
      <c r="F1338" s="2"/>
      <c r="G1338" s="136"/>
      <c r="H1338" s="136"/>
      <c r="I1338" s="136"/>
      <c r="J1338" s="136"/>
      <c r="K1338" s="136"/>
      <c r="L1338" s="136"/>
      <c r="M1338" s="136"/>
      <c r="N1338" s="136"/>
      <c r="O1338" s="136"/>
      <c r="P1338" s="136"/>
      <c r="Q1338" s="136"/>
      <c r="R1338" s="136"/>
      <c r="S1338" s="136"/>
      <c r="T1338" s="136"/>
      <c r="U1338" s="136"/>
      <c r="V1338" s="136"/>
      <c r="W1338" s="136"/>
      <c r="X1338" s="136"/>
      <c r="Y1338" s="136"/>
      <c r="Z1338" s="136"/>
    </row>
    <row r="1339" ht="14.25" customHeight="1">
      <c r="A1339" s="136"/>
      <c r="B1339" s="136"/>
      <c r="C1339" s="136"/>
      <c r="D1339" s="136"/>
      <c r="E1339" s="2"/>
      <c r="F1339" s="2"/>
      <c r="G1339" s="136"/>
      <c r="H1339" s="136"/>
      <c r="I1339" s="136"/>
      <c r="J1339" s="136"/>
      <c r="K1339" s="136"/>
      <c r="L1339" s="136"/>
      <c r="M1339" s="136"/>
      <c r="N1339" s="136"/>
      <c r="O1339" s="136"/>
      <c r="P1339" s="136"/>
      <c r="Q1339" s="136"/>
      <c r="R1339" s="136"/>
      <c r="S1339" s="136"/>
      <c r="T1339" s="136"/>
      <c r="U1339" s="136"/>
      <c r="V1339" s="136"/>
      <c r="W1339" s="136"/>
      <c r="X1339" s="136"/>
      <c r="Y1339" s="136"/>
      <c r="Z1339" s="136"/>
    </row>
    <row r="1340" ht="14.25" customHeight="1">
      <c r="A1340" s="136"/>
      <c r="B1340" s="136"/>
      <c r="C1340" s="136"/>
      <c r="D1340" s="136"/>
      <c r="E1340" s="2"/>
      <c r="F1340" s="2"/>
      <c r="G1340" s="136"/>
      <c r="H1340" s="136"/>
      <c r="I1340" s="136"/>
      <c r="J1340" s="136"/>
      <c r="K1340" s="136"/>
      <c r="L1340" s="136"/>
      <c r="M1340" s="136"/>
      <c r="N1340" s="136"/>
      <c r="O1340" s="136"/>
      <c r="P1340" s="136"/>
      <c r="Q1340" s="136"/>
      <c r="R1340" s="136"/>
      <c r="S1340" s="136"/>
      <c r="T1340" s="136"/>
      <c r="U1340" s="136"/>
      <c r="V1340" s="136"/>
      <c r="W1340" s="136"/>
      <c r="X1340" s="136"/>
      <c r="Y1340" s="136"/>
      <c r="Z1340" s="136"/>
    </row>
    <row r="1341" ht="14.25" customHeight="1">
      <c r="A1341" s="136"/>
      <c r="B1341" s="136"/>
      <c r="C1341" s="136"/>
      <c r="D1341" s="136"/>
      <c r="E1341" s="2"/>
      <c r="F1341" s="2"/>
      <c r="G1341" s="136"/>
      <c r="H1341" s="136"/>
      <c r="I1341" s="136"/>
      <c r="J1341" s="136"/>
      <c r="K1341" s="136"/>
      <c r="L1341" s="136"/>
      <c r="M1341" s="136"/>
      <c r="N1341" s="136"/>
      <c r="O1341" s="136"/>
      <c r="P1341" s="136"/>
      <c r="Q1341" s="136"/>
      <c r="R1341" s="136"/>
      <c r="S1341" s="136"/>
      <c r="T1341" s="136"/>
      <c r="U1341" s="136"/>
      <c r="V1341" s="136"/>
      <c r="W1341" s="136"/>
      <c r="X1341" s="136"/>
      <c r="Y1341" s="136"/>
      <c r="Z1341" s="136"/>
    </row>
    <row r="1342" ht="14.25" customHeight="1">
      <c r="A1342" s="136"/>
      <c r="B1342" s="136"/>
      <c r="C1342" s="136"/>
      <c r="D1342" s="136"/>
      <c r="E1342" s="2"/>
      <c r="F1342" s="2"/>
      <c r="G1342" s="136"/>
      <c r="H1342" s="136"/>
      <c r="I1342" s="136"/>
      <c r="J1342" s="136"/>
      <c r="K1342" s="136"/>
      <c r="L1342" s="136"/>
      <c r="M1342" s="136"/>
      <c r="N1342" s="136"/>
      <c r="O1342" s="136"/>
      <c r="P1342" s="136"/>
      <c r="Q1342" s="136"/>
      <c r="R1342" s="136"/>
      <c r="S1342" s="136"/>
      <c r="T1342" s="136"/>
      <c r="U1342" s="136"/>
      <c r="V1342" s="136"/>
      <c r="W1342" s="136"/>
      <c r="X1342" s="136"/>
      <c r="Y1342" s="136"/>
      <c r="Z1342" s="136"/>
    </row>
    <row r="1343" ht="14.25" customHeight="1">
      <c r="A1343" s="136"/>
      <c r="B1343" s="136"/>
      <c r="C1343" s="136"/>
      <c r="D1343" s="136"/>
      <c r="E1343" s="2"/>
      <c r="F1343" s="2"/>
      <c r="G1343" s="136"/>
      <c r="H1343" s="136"/>
      <c r="I1343" s="136"/>
      <c r="J1343" s="136"/>
      <c r="K1343" s="136"/>
      <c r="L1343" s="136"/>
      <c r="M1343" s="136"/>
      <c r="N1343" s="136"/>
      <c r="O1343" s="136"/>
      <c r="P1343" s="136"/>
      <c r="Q1343" s="136"/>
      <c r="R1343" s="136"/>
      <c r="S1343" s="136"/>
      <c r="T1343" s="136"/>
      <c r="U1343" s="136"/>
      <c r="V1343" s="136"/>
      <c r="W1343" s="136"/>
      <c r="X1343" s="136"/>
      <c r="Y1343" s="136"/>
      <c r="Z1343" s="136"/>
    </row>
    <row r="1344" ht="14.25" customHeight="1">
      <c r="A1344" s="136"/>
      <c r="B1344" s="136"/>
      <c r="C1344" s="136"/>
      <c r="D1344" s="136"/>
      <c r="E1344" s="2"/>
      <c r="F1344" s="2"/>
      <c r="G1344" s="136"/>
      <c r="H1344" s="136"/>
      <c r="I1344" s="136"/>
      <c r="J1344" s="136"/>
      <c r="K1344" s="136"/>
      <c r="L1344" s="136"/>
      <c r="M1344" s="136"/>
      <c r="N1344" s="136"/>
      <c r="O1344" s="136"/>
      <c r="P1344" s="136"/>
      <c r="Q1344" s="136"/>
      <c r="R1344" s="136"/>
      <c r="S1344" s="136"/>
      <c r="T1344" s="136"/>
      <c r="U1344" s="136"/>
      <c r="V1344" s="136"/>
      <c r="W1344" s="136"/>
      <c r="X1344" s="136"/>
      <c r="Y1344" s="136"/>
      <c r="Z1344" s="136"/>
    </row>
    <row r="1345" ht="14.25" customHeight="1">
      <c r="A1345" s="136"/>
      <c r="B1345" s="136"/>
      <c r="C1345" s="136"/>
      <c r="D1345" s="136"/>
      <c r="E1345" s="2"/>
      <c r="F1345" s="2"/>
      <c r="G1345" s="136"/>
      <c r="H1345" s="136"/>
      <c r="I1345" s="136"/>
      <c r="J1345" s="136"/>
      <c r="K1345" s="136"/>
      <c r="L1345" s="136"/>
      <c r="M1345" s="136"/>
      <c r="N1345" s="136"/>
      <c r="O1345" s="136"/>
      <c r="P1345" s="136"/>
      <c r="Q1345" s="136"/>
      <c r="R1345" s="136"/>
      <c r="S1345" s="136"/>
      <c r="T1345" s="136"/>
      <c r="U1345" s="136"/>
      <c r="V1345" s="136"/>
      <c r="W1345" s="136"/>
      <c r="X1345" s="136"/>
      <c r="Y1345" s="136"/>
      <c r="Z1345" s="136"/>
    </row>
    <row r="1346" ht="14.25" customHeight="1">
      <c r="A1346" s="136"/>
      <c r="B1346" s="136"/>
      <c r="C1346" s="136"/>
      <c r="D1346" s="136"/>
      <c r="E1346" s="2"/>
      <c r="F1346" s="2"/>
      <c r="G1346" s="136"/>
      <c r="H1346" s="136"/>
      <c r="I1346" s="136"/>
      <c r="J1346" s="136"/>
      <c r="K1346" s="136"/>
      <c r="L1346" s="136"/>
      <c r="M1346" s="136"/>
      <c r="N1346" s="136"/>
      <c r="O1346" s="136"/>
      <c r="P1346" s="136"/>
      <c r="Q1346" s="136"/>
      <c r="R1346" s="136"/>
      <c r="S1346" s="136"/>
      <c r="T1346" s="136"/>
      <c r="U1346" s="136"/>
      <c r="V1346" s="136"/>
      <c r="W1346" s="136"/>
      <c r="X1346" s="136"/>
      <c r="Y1346" s="136"/>
      <c r="Z1346" s="136"/>
    </row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46.14"/>
    <col customWidth="1" min="5" max="6" width="21.71"/>
    <col customWidth="1" min="7" max="7" width="16.29"/>
    <col customWidth="1" min="8" max="26" width="8.71"/>
  </cols>
  <sheetData>
    <row r="1" ht="14.25" customHeight="1">
      <c r="B1" s="1" t="s">
        <v>0</v>
      </c>
      <c r="E1" s="2"/>
      <c r="F1" s="2"/>
    </row>
    <row r="2" ht="14.25" customHeight="1">
      <c r="B2" s="3" t="s">
        <v>721</v>
      </c>
      <c r="E2" s="2"/>
      <c r="F2" s="2"/>
    </row>
    <row r="3" ht="14.25" customHeight="1">
      <c r="B3" s="1" t="s">
        <v>678</v>
      </c>
      <c r="E3" s="2"/>
      <c r="F3" s="2"/>
    </row>
    <row r="4" ht="14.25" customHeight="1">
      <c r="B4" s="4" t="s">
        <v>613</v>
      </c>
      <c r="C4" s="4" t="s">
        <v>679</v>
      </c>
      <c r="D4" s="4" t="s">
        <v>4</v>
      </c>
      <c r="E4" s="5" t="s">
        <v>5</v>
      </c>
      <c r="F4" s="5" t="s">
        <v>6</v>
      </c>
      <c r="G4" s="6">
        <f>E411</f>
        <v>28201882</v>
      </c>
    </row>
    <row r="5" ht="5.25" customHeight="1">
      <c r="B5" s="7"/>
      <c r="C5" s="7"/>
      <c r="D5" s="7"/>
      <c r="E5" s="8"/>
      <c r="F5" s="8"/>
    </row>
    <row r="6" ht="14.25" customHeight="1">
      <c r="A6" s="9"/>
      <c r="B6" s="10"/>
      <c r="C6" s="10"/>
      <c r="D6" s="11" t="s">
        <v>722</v>
      </c>
      <c r="E6" s="137">
        <v>1.6461091E7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0"/>
      <c r="D7" s="11"/>
      <c r="E7" s="14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B8" s="56"/>
      <c r="C8" s="15">
        <v>45839.0</v>
      </c>
      <c r="D8" s="16" t="s">
        <v>723</v>
      </c>
      <c r="E8" s="148"/>
      <c r="F8" s="149">
        <v>1.15E7</v>
      </c>
    </row>
    <row r="9" ht="14.25" customHeight="1">
      <c r="B9" s="56"/>
      <c r="C9" s="15">
        <v>45839.0</v>
      </c>
      <c r="D9" s="16" t="s">
        <v>172</v>
      </c>
      <c r="E9" s="149">
        <v>120000.0</v>
      </c>
      <c r="F9" s="150"/>
      <c r="G9" s="89"/>
    </row>
    <row r="10" ht="14.25" customHeight="1">
      <c r="B10" s="56"/>
      <c r="C10" s="15">
        <v>45839.0</v>
      </c>
      <c r="D10" s="16" t="s">
        <v>391</v>
      </c>
      <c r="E10" s="149">
        <v>20000.0</v>
      </c>
      <c r="F10" s="150"/>
    </row>
    <row r="11" ht="14.25" customHeight="1">
      <c r="B11" s="56"/>
      <c r="C11" s="15">
        <v>45839.0</v>
      </c>
      <c r="D11" s="16" t="s">
        <v>8</v>
      </c>
      <c r="E11" s="149">
        <v>100000.0</v>
      </c>
      <c r="F11" s="150"/>
      <c r="G11" s="19" t="s">
        <v>9</v>
      </c>
    </row>
    <row r="12" ht="14.25" customHeight="1">
      <c r="B12" s="56"/>
      <c r="C12" s="15">
        <v>45839.0</v>
      </c>
      <c r="D12" s="16" t="s">
        <v>8</v>
      </c>
      <c r="E12" s="149">
        <v>100000.0</v>
      </c>
      <c r="F12" s="150"/>
      <c r="G12" s="20" t="s">
        <v>60</v>
      </c>
    </row>
    <row r="13" ht="14.25" customHeight="1">
      <c r="B13" s="56"/>
      <c r="C13" s="15">
        <v>45839.0</v>
      </c>
      <c r="D13" s="16" t="s">
        <v>425</v>
      </c>
      <c r="E13" s="149">
        <v>1580000.0</v>
      </c>
      <c r="F13" s="150"/>
      <c r="G13" s="19" t="s">
        <v>9</v>
      </c>
    </row>
    <row r="14" ht="14.25" customHeight="1">
      <c r="B14" s="56"/>
      <c r="C14" s="15">
        <v>45839.0</v>
      </c>
      <c r="D14" s="16" t="s">
        <v>724</v>
      </c>
      <c r="E14" s="149">
        <v>25000.0</v>
      </c>
      <c r="F14" s="150"/>
      <c r="G14" s="1"/>
    </row>
    <row r="15" ht="14.25" customHeight="1">
      <c r="B15" s="56"/>
      <c r="C15" s="15">
        <v>45839.0</v>
      </c>
      <c r="D15" s="16" t="s">
        <v>11</v>
      </c>
      <c r="E15" s="149">
        <v>300000.0</v>
      </c>
      <c r="F15" s="150"/>
      <c r="G15" s="151"/>
    </row>
    <row r="16" ht="14.25" customHeight="1">
      <c r="B16" s="56"/>
      <c r="C16" s="15">
        <v>45839.0</v>
      </c>
      <c r="D16" s="16" t="s">
        <v>34</v>
      </c>
      <c r="E16" s="149">
        <v>500000.0</v>
      </c>
      <c r="F16" s="150"/>
      <c r="G16" s="43"/>
    </row>
    <row r="17" ht="14.25" customHeight="1">
      <c r="B17" s="56"/>
      <c r="C17" s="15">
        <v>45839.0</v>
      </c>
      <c r="D17" s="16" t="s">
        <v>266</v>
      </c>
      <c r="E17" s="149">
        <v>28000.0</v>
      </c>
      <c r="F17" s="150"/>
      <c r="G17" s="152"/>
    </row>
    <row r="18" ht="14.25" customHeight="1">
      <c r="B18" s="56"/>
      <c r="C18" s="15">
        <v>45839.0</v>
      </c>
      <c r="D18" s="16" t="s">
        <v>33</v>
      </c>
      <c r="E18" s="149">
        <v>400000.0</v>
      </c>
      <c r="F18" s="150"/>
      <c r="G18" s="22"/>
    </row>
    <row r="19" ht="14.25" customHeight="1">
      <c r="B19" s="56"/>
      <c r="C19" s="15">
        <v>45839.0</v>
      </c>
      <c r="D19" s="16" t="s">
        <v>37</v>
      </c>
      <c r="E19" s="153">
        <v>1000000.0</v>
      </c>
      <c r="F19" s="154"/>
      <c r="G19" s="43"/>
    </row>
    <row r="20" ht="14.25" customHeight="1">
      <c r="B20" s="56"/>
      <c r="C20" s="15">
        <v>45839.0</v>
      </c>
      <c r="D20" s="16" t="s">
        <v>509</v>
      </c>
      <c r="E20" s="155">
        <v>300000.0</v>
      </c>
      <c r="F20" s="154"/>
      <c r="G20" s="43"/>
    </row>
    <row r="21" ht="14.25" customHeight="1">
      <c r="B21" s="56"/>
      <c r="C21" s="15">
        <v>45839.0</v>
      </c>
      <c r="D21" s="16" t="s">
        <v>92</v>
      </c>
      <c r="E21" s="149">
        <v>100000.0</v>
      </c>
      <c r="F21" s="150"/>
      <c r="G21" s="43"/>
    </row>
    <row r="22" ht="14.25" customHeight="1">
      <c r="B22" s="56"/>
      <c r="C22" s="15">
        <v>45839.0</v>
      </c>
      <c r="D22" s="16" t="s">
        <v>42</v>
      </c>
      <c r="E22" s="149">
        <v>200000.0</v>
      </c>
      <c r="F22" s="150"/>
    </row>
    <row r="23" ht="14.25" customHeight="1">
      <c r="B23" s="56"/>
      <c r="C23" s="15">
        <v>45839.0</v>
      </c>
      <c r="D23" s="16" t="s">
        <v>36</v>
      </c>
      <c r="E23" s="149">
        <v>250000.0</v>
      </c>
      <c r="F23" s="150"/>
      <c r="G23" s="19" t="s">
        <v>9</v>
      </c>
    </row>
    <row r="24" ht="14.25" customHeight="1">
      <c r="B24" s="56"/>
      <c r="C24" s="15">
        <v>45839.0</v>
      </c>
      <c r="D24" s="16" t="s">
        <v>18</v>
      </c>
      <c r="E24" s="149">
        <v>500000.0</v>
      </c>
      <c r="F24" s="150"/>
      <c r="G24" s="43"/>
    </row>
    <row r="25" ht="14.25" customHeight="1">
      <c r="B25" s="56"/>
      <c r="C25" s="15">
        <v>45839.0</v>
      </c>
      <c r="D25" s="16" t="s">
        <v>84</v>
      </c>
      <c r="E25" s="149">
        <v>100000.0</v>
      </c>
      <c r="F25" s="150"/>
      <c r="G25" s="89"/>
    </row>
    <row r="26" ht="14.25" customHeight="1">
      <c r="B26" s="56"/>
      <c r="C26" s="15">
        <v>45839.0</v>
      </c>
      <c r="D26" s="16" t="s">
        <v>102</v>
      </c>
      <c r="E26" s="149">
        <v>100000.0</v>
      </c>
      <c r="F26" s="150"/>
      <c r="G26" s="89"/>
    </row>
    <row r="27" ht="14.25" customHeight="1">
      <c r="B27" s="56"/>
      <c r="C27" s="15">
        <v>45839.0</v>
      </c>
      <c r="D27" s="16" t="s">
        <v>314</v>
      </c>
      <c r="E27" s="149">
        <v>100000.0</v>
      </c>
      <c r="F27" s="150"/>
      <c r="G27" s="89"/>
    </row>
    <row r="28" ht="14.25" customHeight="1">
      <c r="B28" s="56"/>
      <c r="C28" s="15">
        <v>45839.0</v>
      </c>
      <c r="D28" s="16" t="s">
        <v>20</v>
      </c>
      <c r="E28" s="149">
        <v>100000.0</v>
      </c>
      <c r="F28" s="150"/>
      <c r="G28" s="112"/>
    </row>
    <row r="29" ht="14.25" customHeight="1">
      <c r="B29" s="56"/>
      <c r="C29" s="15">
        <v>45839.0</v>
      </c>
      <c r="D29" s="16" t="s">
        <v>39</v>
      </c>
      <c r="E29" s="149">
        <v>200000.0</v>
      </c>
      <c r="F29" s="150"/>
      <c r="G29" s="112"/>
    </row>
    <row r="30" ht="14.25" customHeight="1">
      <c r="B30" s="56"/>
      <c r="C30" s="15">
        <v>45839.0</v>
      </c>
      <c r="D30" s="16" t="s">
        <v>41</v>
      </c>
      <c r="E30" s="149">
        <v>500000.0</v>
      </c>
      <c r="F30" s="150"/>
      <c r="G30" s="89"/>
    </row>
    <row r="31" ht="14.25" customHeight="1">
      <c r="B31" s="56"/>
      <c r="C31" s="15">
        <v>45839.0</v>
      </c>
      <c r="D31" s="16" t="s">
        <v>319</v>
      </c>
      <c r="E31" s="149">
        <v>100000.0</v>
      </c>
      <c r="F31" s="150"/>
      <c r="G31" s="89"/>
    </row>
    <row r="32" ht="14.25" customHeight="1">
      <c r="B32" s="56"/>
      <c r="C32" s="15">
        <v>45840.0</v>
      </c>
      <c r="D32" s="16" t="s">
        <v>723</v>
      </c>
      <c r="E32" s="148"/>
      <c r="F32" s="153">
        <v>3500000.0</v>
      </c>
      <c r="G32" s="92"/>
    </row>
    <row r="33" ht="14.25" customHeight="1">
      <c r="B33" s="56"/>
      <c r="C33" s="15">
        <v>45840.0</v>
      </c>
      <c r="D33" s="16" t="s">
        <v>81</v>
      </c>
      <c r="E33" s="149">
        <v>100000.0</v>
      </c>
      <c r="F33" s="150"/>
    </row>
    <row r="34" ht="14.25" customHeight="1">
      <c r="B34" s="56"/>
      <c r="C34" s="15">
        <v>45840.0</v>
      </c>
      <c r="D34" s="16" t="s">
        <v>391</v>
      </c>
      <c r="E34" s="149">
        <v>20000.0</v>
      </c>
      <c r="F34" s="150"/>
      <c r="G34" s="112"/>
    </row>
    <row r="35" ht="14.25" customHeight="1">
      <c r="B35" s="56"/>
      <c r="C35" s="15">
        <v>45840.0</v>
      </c>
      <c r="D35" s="16" t="s">
        <v>85</v>
      </c>
      <c r="E35" s="149">
        <v>550000.0</v>
      </c>
      <c r="F35" s="150"/>
    </row>
    <row r="36" ht="14.25" customHeight="1">
      <c r="B36" s="56"/>
      <c r="C36" s="15">
        <v>45840.0</v>
      </c>
      <c r="D36" s="16" t="s">
        <v>59</v>
      </c>
      <c r="E36" s="149">
        <v>500000.0</v>
      </c>
      <c r="F36" s="150"/>
      <c r="G36" s="91" t="s">
        <v>60</v>
      </c>
    </row>
    <row r="37" ht="14.25" customHeight="1">
      <c r="B37" s="56"/>
      <c r="C37" s="15">
        <v>45840.0</v>
      </c>
      <c r="D37" s="16" t="s">
        <v>35</v>
      </c>
      <c r="E37" s="149">
        <v>50000.0</v>
      </c>
      <c r="F37" s="150"/>
      <c r="G37" s="89"/>
    </row>
    <row r="38" ht="14.25" customHeight="1">
      <c r="B38" s="56"/>
      <c r="C38" s="15">
        <v>45840.0</v>
      </c>
      <c r="D38" s="16" t="s">
        <v>216</v>
      </c>
      <c r="E38" s="149">
        <v>300000.0</v>
      </c>
      <c r="F38" s="150"/>
      <c r="G38" s="43"/>
    </row>
    <row r="39" ht="14.25" customHeight="1">
      <c r="B39" s="56"/>
      <c r="C39" s="15">
        <v>45840.0</v>
      </c>
      <c r="D39" s="16" t="s">
        <v>116</v>
      </c>
      <c r="E39" s="149">
        <v>50000.0</v>
      </c>
      <c r="F39" s="150"/>
      <c r="G39" s="42"/>
    </row>
    <row r="40" ht="14.25" customHeight="1">
      <c r="B40" s="56"/>
      <c r="C40" s="15">
        <v>45840.0</v>
      </c>
      <c r="D40" s="16" t="s">
        <v>144</v>
      </c>
      <c r="E40" s="149">
        <v>250000.0</v>
      </c>
      <c r="F40" s="150"/>
      <c r="G40" s="95" t="s">
        <v>9</v>
      </c>
    </row>
    <row r="41" ht="14.25" customHeight="1">
      <c r="B41" s="56"/>
      <c r="C41" s="15">
        <v>45840.0</v>
      </c>
      <c r="D41" s="16" t="s">
        <v>40</v>
      </c>
      <c r="E41" s="149">
        <v>150000.0</v>
      </c>
      <c r="F41" s="148"/>
      <c r="G41" s="43"/>
    </row>
    <row r="42" ht="14.25" customHeight="1">
      <c r="B42" s="56"/>
      <c r="C42" s="15">
        <v>45840.0</v>
      </c>
      <c r="D42" s="16" t="s">
        <v>222</v>
      </c>
      <c r="E42" s="149">
        <v>100000.0</v>
      </c>
      <c r="F42" s="148"/>
      <c r="G42" s="42"/>
    </row>
    <row r="43" ht="14.25" customHeight="1">
      <c r="B43" s="56"/>
      <c r="C43" s="15">
        <v>45840.0</v>
      </c>
      <c r="D43" s="16" t="s">
        <v>334</v>
      </c>
      <c r="E43" s="149">
        <v>5000000.0</v>
      </c>
      <c r="F43" s="148"/>
      <c r="G43" s="89"/>
    </row>
    <row r="44" ht="14.25" customHeight="1">
      <c r="B44" s="56"/>
      <c r="C44" s="15">
        <v>45840.0</v>
      </c>
      <c r="D44" s="16" t="s">
        <v>166</v>
      </c>
      <c r="E44" s="149">
        <v>1300000.0</v>
      </c>
      <c r="F44" s="148"/>
      <c r="G44" s="95" t="s">
        <v>9</v>
      </c>
    </row>
    <row r="45" ht="14.25" customHeight="1">
      <c r="B45" s="56"/>
      <c r="C45" s="15">
        <v>45840.0</v>
      </c>
      <c r="D45" s="16" t="s">
        <v>315</v>
      </c>
      <c r="E45" s="149">
        <v>25000.0</v>
      </c>
      <c r="F45" s="148"/>
      <c r="G45" s="43"/>
    </row>
    <row r="46" ht="14.25" customHeight="1">
      <c r="B46" s="56"/>
      <c r="C46" s="15">
        <v>45840.0</v>
      </c>
      <c r="D46" s="16" t="s">
        <v>325</v>
      </c>
      <c r="E46" s="149">
        <v>500000.0</v>
      </c>
      <c r="F46" s="148"/>
      <c r="G46" s="89"/>
    </row>
    <row r="47" ht="14.25" customHeight="1">
      <c r="B47" s="56"/>
      <c r="C47" s="15">
        <v>45840.0</v>
      </c>
      <c r="D47" s="16" t="s">
        <v>725</v>
      </c>
      <c r="E47" s="156"/>
      <c r="F47" s="149">
        <v>6000000.0</v>
      </c>
      <c r="G47" s="92"/>
    </row>
    <row r="48" ht="14.25" customHeight="1">
      <c r="B48" s="56"/>
      <c r="C48" s="15">
        <v>45840.0</v>
      </c>
      <c r="D48" s="16" t="s">
        <v>44</v>
      </c>
      <c r="E48" s="149">
        <v>500000.0</v>
      </c>
      <c r="F48" s="148"/>
      <c r="G48" s="42"/>
    </row>
    <row r="49" ht="14.25" customHeight="1">
      <c r="B49" s="56"/>
      <c r="C49" s="15">
        <v>45840.0</v>
      </c>
      <c r="D49" s="16" t="s">
        <v>266</v>
      </c>
      <c r="E49" s="149">
        <v>28000.0</v>
      </c>
      <c r="F49" s="148"/>
      <c r="G49" s="42"/>
    </row>
    <row r="50" ht="14.25" customHeight="1">
      <c r="B50" s="56"/>
      <c r="C50" s="15">
        <v>45841.0</v>
      </c>
      <c r="D50" s="16" t="s">
        <v>250</v>
      </c>
      <c r="E50" s="149">
        <v>200000.0</v>
      </c>
      <c r="F50" s="148"/>
      <c r="G50" s="42"/>
    </row>
    <row r="51" ht="14.25" customHeight="1">
      <c r="B51" s="56"/>
      <c r="C51" s="15">
        <v>45841.0</v>
      </c>
      <c r="D51" s="16" t="s">
        <v>391</v>
      </c>
      <c r="E51" s="149">
        <v>20000.0</v>
      </c>
      <c r="F51" s="148"/>
      <c r="G51" s="42"/>
    </row>
    <row r="52" ht="14.25" customHeight="1">
      <c r="B52" s="56"/>
      <c r="C52" s="15">
        <v>45841.0</v>
      </c>
      <c r="D52" s="16" t="s">
        <v>56</v>
      </c>
      <c r="E52" s="149">
        <v>500000.0</v>
      </c>
      <c r="F52" s="148"/>
      <c r="G52" s="43"/>
    </row>
    <row r="53" ht="14.25" customHeight="1">
      <c r="B53" s="56"/>
      <c r="C53" s="15">
        <v>45841.0</v>
      </c>
      <c r="D53" s="16" t="s">
        <v>172</v>
      </c>
      <c r="E53" s="149">
        <v>200000.0</v>
      </c>
      <c r="F53" s="150"/>
      <c r="G53" s="42"/>
    </row>
    <row r="54" ht="14.25" customHeight="1">
      <c r="B54" s="56"/>
      <c r="C54" s="15">
        <v>45841.0</v>
      </c>
      <c r="D54" s="16" t="s">
        <v>101</v>
      </c>
      <c r="E54" s="149">
        <v>50000.0</v>
      </c>
      <c r="F54" s="150"/>
      <c r="G54" s="42"/>
    </row>
    <row r="55" ht="14.25" customHeight="1">
      <c r="B55" s="56"/>
      <c r="C55" s="15">
        <v>45841.0</v>
      </c>
      <c r="D55" s="16" t="s">
        <v>724</v>
      </c>
      <c r="E55" s="149">
        <v>25000.0</v>
      </c>
      <c r="F55" s="150"/>
      <c r="G55" s="42"/>
    </row>
    <row r="56" ht="14.25" customHeight="1">
      <c r="B56" s="56"/>
      <c r="C56" s="15">
        <v>45841.0</v>
      </c>
      <c r="D56" s="16" t="s">
        <v>201</v>
      </c>
      <c r="E56" s="149">
        <v>100000.0</v>
      </c>
      <c r="F56" s="150"/>
      <c r="G56" s="42"/>
    </row>
    <row r="57" ht="14.25" customHeight="1">
      <c r="B57" s="56"/>
      <c r="C57" s="15">
        <v>45841.0</v>
      </c>
      <c r="D57" s="16" t="s">
        <v>408</v>
      </c>
      <c r="E57" s="149">
        <v>100000.0</v>
      </c>
      <c r="F57" s="150"/>
      <c r="G57" s="42"/>
    </row>
    <row r="58" ht="14.25" customHeight="1">
      <c r="B58" s="56"/>
      <c r="C58" s="15">
        <v>45841.0</v>
      </c>
      <c r="D58" s="16" t="s">
        <v>539</v>
      </c>
      <c r="E58" s="149">
        <v>400000.0</v>
      </c>
      <c r="F58" s="150"/>
      <c r="G58" s="42"/>
    </row>
    <row r="59" ht="14.25" customHeight="1">
      <c r="B59" s="56"/>
      <c r="C59" s="15">
        <v>45841.0</v>
      </c>
      <c r="D59" s="16" t="s">
        <v>457</v>
      </c>
      <c r="E59" s="149">
        <v>2000000.0</v>
      </c>
      <c r="F59" s="150"/>
      <c r="G59" s="42"/>
    </row>
    <row r="60" ht="14.25" customHeight="1">
      <c r="B60" s="56"/>
      <c r="C60" s="15">
        <v>45841.0</v>
      </c>
      <c r="D60" s="16" t="s">
        <v>145</v>
      </c>
      <c r="E60" s="149">
        <v>200000.0</v>
      </c>
      <c r="F60" s="150"/>
      <c r="G60" s="95" t="s">
        <v>9</v>
      </c>
    </row>
    <row r="61" ht="14.25" customHeight="1">
      <c r="B61" s="56"/>
      <c r="C61" s="15">
        <v>45841.0</v>
      </c>
      <c r="D61" s="16" t="s">
        <v>148</v>
      </c>
      <c r="E61" s="149">
        <v>100000.0</v>
      </c>
      <c r="F61" s="150"/>
      <c r="G61" s="42"/>
    </row>
    <row r="62" ht="14.25" customHeight="1">
      <c r="B62" s="56"/>
      <c r="C62" s="15">
        <v>45841.0</v>
      </c>
      <c r="D62" s="16" t="s">
        <v>272</v>
      </c>
      <c r="E62" s="149">
        <v>50000.0</v>
      </c>
      <c r="F62" s="150"/>
      <c r="G62" s="42"/>
    </row>
    <row r="63" ht="14.25" customHeight="1">
      <c r="B63" s="56"/>
      <c r="C63" s="15">
        <v>45841.0</v>
      </c>
      <c r="D63" s="16" t="s">
        <v>358</v>
      </c>
      <c r="E63" s="149">
        <v>500000.0</v>
      </c>
      <c r="F63" s="150"/>
      <c r="G63" s="42"/>
    </row>
    <row r="64" ht="14.25" customHeight="1">
      <c r="B64" s="56"/>
      <c r="C64" s="15">
        <v>45841.0</v>
      </c>
      <c r="D64" s="16" t="s">
        <v>439</v>
      </c>
      <c r="E64" s="149">
        <v>500000.0</v>
      </c>
      <c r="F64" s="150"/>
      <c r="G64" s="44" t="s">
        <v>640</v>
      </c>
    </row>
    <row r="65" ht="14.25" customHeight="1">
      <c r="B65" s="56"/>
      <c r="C65" s="15">
        <v>45841.0</v>
      </c>
      <c r="D65" s="16" t="s">
        <v>32</v>
      </c>
      <c r="E65" s="149">
        <v>300000.0</v>
      </c>
      <c r="F65" s="150"/>
      <c r="G65" s="42"/>
    </row>
    <row r="66" ht="14.25" customHeight="1">
      <c r="B66" s="157"/>
      <c r="C66" s="15">
        <v>45841.0</v>
      </c>
      <c r="D66" s="16" t="s">
        <v>64</v>
      </c>
      <c r="E66" s="149">
        <v>50000.0</v>
      </c>
      <c r="F66" s="150"/>
      <c r="G66" s="42"/>
    </row>
    <row r="67" ht="14.25" customHeight="1">
      <c r="B67" s="157"/>
      <c r="C67" s="15">
        <v>45841.0</v>
      </c>
      <c r="D67" s="29" t="s">
        <v>93</v>
      </c>
      <c r="E67" s="149">
        <v>300000.0</v>
      </c>
      <c r="F67" s="150"/>
      <c r="G67" s="42"/>
    </row>
    <row r="68" ht="14.25" customHeight="1">
      <c r="B68" s="157"/>
      <c r="C68" s="15">
        <v>45841.0</v>
      </c>
      <c r="D68" s="29" t="s">
        <v>626</v>
      </c>
      <c r="E68" s="149">
        <v>200000.0</v>
      </c>
      <c r="F68" s="150"/>
      <c r="G68" s="42"/>
    </row>
    <row r="69" ht="14.25" customHeight="1">
      <c r="B69" s="157"/>
      <c r="C69" s="15">
        <v>45841.0</v>
      </c>
      <c r="D69" s="29" t="s">
        <v>726</v>
      </c>
      <c r="E69" s="148"/>
      <c r="F69" s="149">
        <v>3372100.0</v>
      </c>
      <c r="G69" s="42"/>
    </row>
    <row r="70" ht="14.25" customHeight="1">
      <c r="B70" s="157"/>
      <c r="C70" s="15">
        <v>45842.0</v>
      </c>
      <c r="D70" s="29" t="s">
        <v>54</v>
      </c>
      <c r="E70" s="149">
        <v>123456.0</v>
      </c>
      <c r="F70" s="150"/>
      <c r="G70" s="42"/>
    </row>
    <row r="71" ht="14.25" customHeight="1">
      <c r="B71" s="157"/>
      <c r="C71" s="15">
        <v>45842.0</v>
      </c>
      <c r="D71" s="29" t="s">
        <v>727</v>
      </c>
      <c r="E71" s="149">
        <v>50000.0</v>
      </c>
      <c r="F71" s="150"/>
      <c r="G71" s="42"/>
    </row>
    <row r="72" ht="14.25" customHeight="1">
      <c r="B72" s="157"/>
      <c r="C72" s="15">
        <v>45842.0</v>
      </c>
      <c r="D72" s="29" t="s">
        <v>45</v>
      </c>
      <c r="E72" s="149">
        <v>600000.0</v>
      </c>
      <c r="F72" s="150"/>
      <c r="G72" s="44" t="s">
        <v>46</v>
      </c>
    </row>
    <row r="73" ht="14.25" customHeight="1">
      <c r="B73" s="157"/>
      <c r="C73" s="15">
        <v>45842.0</v>
      </c>
      <c r="D73" s="29" t="s">
        <v>391</v>
      </c>
      <c r="E73" s="149">
        <v>20000.0</v>
      </c>
      <c r="F73" s="150"/>
      <c r="G73" s="42"/>
    </row>
    <row r="74" ht="14.25" customHeight="1">
      <c r="B74" s="157"/>
      <c r="C74" s="15">
        <v>45842.0</v>
      </c>
      <c r="D74" s="29" t="s">
        <v>95</v>
      </c>
      <c r="E74" s="149">
        <v>200000.0</v>
      </c>
      <c r="F74" s="150"/>
      <c r="G74" s="44" t="s">
        <v>9</v>
      </c>
    </row>
    <row r="75" ht="14.25" customHeight="1">
      <c r="B75" s="157"/>
      <c r="C75" s="15">
        <v>45842.0</v>
      </c>
      <c r="D75" s="29" t="s">
        <v>13</v>
      </c>
      <c r="E75" s="149">
        <v>100002.0</v>
      </c>
      <c r="F75" s="150"/>
      <c r="G75" s="44" t="s">
        <v>9</v>
      </c>
    </row>
    <row r="76" ht="14.25" customHeight="1">
      <c r="B76" s="157"/>
      <c r="C76" s="15">
        <v>45842.0</v>
      </c>
      <c r="D76" s="29" t="s">
        <v>250</v>
      </c>
      <c r="E76" s="149">
        <v>100000.0</v>
      </c>
      <c r="F76" s="150"/>
      <c r="G76" s="42"/>
    </row>
    <row r="77" ht="14.25" customHeight="1">
      <c r="B77" s="157"/>
      <c r="C77" s="15">
        <v>45842.0</v>
      </c>
      <c r="D77" s="29" t="s">
        <v>724</v>
      </c>
      <c r="E77" s="149">
        <v>25000.0</v>
      </c>
      <c r="F77" s="150"/>
      <c r="G77" s="42"/>
    </row>
    <row r="78" ht="14.25" customHeight="1">
      <c r="B78" s="157"/>
      <c r="C78" s="15">
        <v>45842.0</v>
      </c>
      <c r="D78" s="29" t="s">
        <v>156</v>
      </c>
      <c r="E78" s="149">
        <v>100000.0</v>
      </c>
      <c r="F78" s="150"/>
      <c r="G78" s="44" t="s">
        <v>9</v>
      </c>
    </row>
    <row r="79" ht="14.25" customHeight="1">
      <c r="B79" s="157"/>
      <c r="C79" s="15">
        <v>45842.0</v>
      </c>
      <c r="D79" s="29" t="s">
        <v>516</v>
      </c>
      <c r="E79" s="149">
        <v>500000.0</v>
      </c>
      <c r="F79" s="150"/>
      <c r="G79" s="42"/>
    </row>
    <row r="80" ht="14.25" customHeight="1">
      <c r="B80" s="157"/>
      <c r="C80" s="15">
        <v>45842.0</v>
      </c>
      <c r="D80" s="29" t="s">
        <v>728</v>
      </c>
      <c r="E80" s="149">
        <v>100000.0</v>
      </c>
      <c r="F80" s="150"/>
      <c r="G80" s="42"/>
    </row>
    <row r="81" ht="14.25" customHeight="1">
      <c r="B81" s="157"/>
      <c r="C81" s="15">
        <v>45842.0</v>
      </c>
      <c r="D81" s="29" t="s">
        <v>139</v>
      </c>
      <c r="E81" s="149">
        <v>1000000.0</v>
      </c>
      <c r="F81" s="150"/>
      <c r="G81" s="42"/>
    </row>
    <row r="82" ht="14.25" customHeight="1">
      <c r="B82" s="157"/>
      <c r="C82" s="15">
        <v>45842.0</v>
      </c>
      <c r="D82" s="29" t="s">
        <v>82</v>
      </c>
      <c r="E82" s="149">
        <v>300000.0</v>
      </c>
      <c r="F82" s="150"/>
      <c r="G82" s="42"/>
    </row>
    <row r="83" ht="14.25" customHeight="1">
      <c r="B83" s="157"/>
      <c r="C83" s="15">
        <v>45842.0</v>
      </c>
      <c r="D83" s="29" t="s">
        <v>91</v>
      </c>
      <c r="E83" s="149">
        <v>100000.0</v>
      </c>
      <c r="F83" s="150"/>
      <c r="G83" s="44" t="s">
        <v>9</v>
      </c>
    </row>
    <row r="84" ht="14.25" customHeight="1">
      <c r="B84" s="157"/>
      <c r="C84" s="15">
        <v>45842.0</v>
      </c>
      <c r="D84" s="29" t="s">
        <v>693</v>
      </c>
      <c r="E84" s="149">
        <v>150000.0</v>
      </c>
      <c r="F84" s="150"/>
      <c r="G84" s="42"/>
    </row>
    <row r="85" ht="14.25" customHeight="1">
      <c r="B85" s="157"/>
      <c r="C85" s="15">
        <v>45842.0</v>
      </c>
      <c r="D85" s="29" t="s">
        <v>729</v>
      </c>
      <c r="E85" s="149">
        <v>100000.0</v>
      </c>
      <c r="F85" s="150"/>
      <c r="G85" s="42"/>
    </row>
    <row r="86" ht="14.25" customHeight="1">
      <c r="B86" s="157"/>
      <c r="C86" s="15">
        <v>45843.0</v>
      </c>
      <c r="D86" s="29" t="s">
        <v>730</v>
      </c>
      <c r="E86" s="148"/>
      <c r="F86" s="149">
        <v>7750000.0</v>
      </c>
      <c r="G86" s="42"/>
    </row>
    <row r="87" ht="14.25" customHeight="1">
      <c r="B87" s="157"/>
      <c r="C87" s="15">
        <v>45843.0</v>
      </c>
      <c r="D87" s="29" t="s">
        <v>396</v>
      </c>
      <c r="E87" s="149">
        <v>100000.0</v>
      </c>
      <c r="F87" s="150"/>
      <c r="G87" s="42"/>
    </row>
    <row r="88" ht="14.25" customHeight="1">
      <c r="B88" s="157"/>
      <c r="C88" s="15">
        <v>45843.0</v>
      </c>
      <c r="D88" s="29" t="s">
        <v>57</v>
      </c>
      <c r="E88" s="149">
        <v>75000.0</v>
      </c>
      <c r="F88" s="150"/>
      <c r="G88" s="42"/>
    </row>
    <row r="89" ht="14.25" customHeight="1">
      <c r="B89" s="157"/>
      <c r="C89" s="15">
        <v>45843.0</v>
      </c>
      <c r="D89" s="29" t="s">
        <v>51</v>
      </c>
      <c r="E89" s="149">
        <v>400000.0</v>
      </c>
      <c r="F89" s="150"/>
      <c r="G89" s="42"/>
    </row>
    <row r="90" ht="14.25" customHeight="1">
      <c r="B90" s="157"/>
      <c r="C90" s="15">
        <v>45843.0</v>
      </c>
      <c r="D90" s="29" t="s">
        <v>86</v>
      </c>
      <c r="E90" s="149">
        <v>1400000.0</v>
      </c>
      <c r="F90" s="150"/>
      <c r="G90" s="42"/>
    </row>
    <row r="91" ht="14.25" customHeight="1">
      <c r="B91" s="157"/>
      <c r="C91" s="15">
        <v>45843.0</v>
      </c>
      <c r="D91" s="29" t="s">
        <v>446</v>
      </c>
      <c r="E91" s="149">
        <v>300000.0</v>
      </c>
      <c r="F91" s="150"/>
      <c r="G91" s="42"/>
    </row>
    <row r="92" ht="14.25" customHeight="1">
      <c r="B92" s="157"/>
      <c r="C92" s="15">
        <v>45843.0</v>
      </c>
      <c r="D92" s="29" t="s">
        <v>129</v>
      </c>
      <c r="E92" s="149">
        <v>50000.0</v>
      </c>
      <c r="F92" s="150"/>
      <c r="G92" s="42"/>
    </row>
    <row r="93" ht="14.25" customHeight="1">
      <c r="B93" s="157"/>
      <c r="C93" s="15">
        <v>45843.0</v>
      </c>
      <c r="D93" s="29" t="s">
        <v>62</v>
      </c>
      <c r="E93" s="149">
        <v>211073.0</v>
      </c>
      <c r="F93" s="150"/>
      <c r="G93" s="42"/>
    </row>
    <row r="94" ht="14.25" customHeight="1">
      <c r="B94" s="157"/>
      <c r="C94" s="15">
        <v>45843.0</v>
      </c>
      <c r="D94" s="29" t="s">
        <v>463</v>
      </c>
      <c r="E94" s="149">
        <v>350000.0</v>
      </c>
      <c r="F94" s="150"/>
      <c r="G94" s="44" t="s">
        <v>9</v>
      </c>
    </row>
    <row r="95" ht="14.25" customHeight="1">
      <c r="B95" s="157"/>
      <c r="C95" s="15">
        <v>45844.0</v>
      </c>
      <c r="D95" s="29" t="s">
        <v>187</v>
      </c>
      <c r="E95" s="149">
        <v>1000000.0</v>
      </c>
      <c r="F95" s="150"/>
      <c r="G95" s="42"/>
    </row>
    <row r="96" ht="14.25" customHeight="1">
      <c r="B96" s="157"/>
      <c r="C96" s="15">
        <v>45844.0</v>
      </c>
      <c r="D96" s="29" t="s">
        <v>187</v>
      </c>
      <c r="E96" s="149">
        <v>1000077.0</v>
      </c>
      <c r="F96" s="150"/>
      <c r="G96" s="44" t="s">
        <v>731</v>
      </c>
    </row>
    <row r="97" ht="14.25" customHeight="1">
      <c r="B97" s="157"/>
      <c r="C97" s="15">
        <v>45844.0</v>
      </c>
      <c r="D97" s="29" t="s">
        <v>724</v>
      </c>
      <c r="E97" s="153">
        <v>25000.0</v>
      </c>
      <c r="F97" s="154"/>
      <c r="G97" s="42"/>
    </row>
    <row r="98" ht="14.25" customHeight="1">
      <c r="B98" s="157"/>
      <c r="C98" s="15">
        <v>45844.0</v>
      </c>
      <c r="D98" s="29" t="s">
        <v>724</v>
      </c>
      <c r="E98" s="155">
        <v>50000.0</v>
      </c>
      <c r="F98" s="154"/>
      <c r="G98" s="42"/>
    </row>
    <row r="99" ht="14.25" customHeight="1">
      <c r="B99" s="157"/>
      <c r="C99" s="15">
        <v>45844.0</v>
      </c>
      <c r="D99" s="29" t="s">
        <v>100</v>
      </c>
      <c r="E99" s="149">
        <v>750000.0</v>
      </c>
      <c r="F99" s="150"/>
      <c r="G99" s="42"/>
    </row>
    <row r="100" ht="14.25" customHeight="1">
      <c r="B100" s="157"/>
      <c r="C100" s="15">
        <v>45844.0</v>
      </c>
      <c r="D100" s="29" t="s">
        <v>147</v>
      </c>
      <c r="E100" s="149">
        <v>150000.0</v>
      </c>
      <c r="F100" s="150"/>
      <c r="G100" s="42"/>
    </row>
    <row r="101" ht="14.25" customHeight="1">
      <c r="B101" s="157"/>
      <c r="C101" s="15">
        <v>45844.0</v>
      </c>
      <c r="D101" s="29" t="s">
        <v>94</v>
      </c>
      <c r="E101" s="149">
        <v>25000.0</v>
      </c>
      <c r="F101" s="150"/>
      <c r="G101" s="42"/>
    </row>
    <row r="102" ht="14.25" customHeight="1">
      <c r="B102" s="157"/>
      <c r="C102" s="15">
        <v>45844.0</v>
      </c>
      <c r="D102" s="29" t="s">
        <v>481</v>
      </c>
      <c r="E102" s="149">
        <v>100000.0</v>
      </c>
      <c r="F102" s="150"/>
      <c r="G102" s="44" t="s">
        <v>9</v>
      </c>
    </row>
    <row r="103" ht="14.25" customHeight="1">
      <c r="B103" s="157"/>
      <c r="C103" s="15">
        <v>45844.0</v>
      </c>
      <c r="D103" s="29" t="s">
        <v>97</v>
      </c>
      <c r="E103" s="149">
        <v>1500000.0</v>
      </c>
      <c r="F103" s="150"/>
      <c r="G103" s="42"/>
    </row>
    <row r="104" ht="14.25" customHeight="1">
      <c r="B104" s="157"/>
      <c r="C104" s="15">
        <v>45844.0</v>
      </c>
      <c r="D104" s="29" t="s">
        <v>353</v>
      </c>
      <c r="E104" s="149">
        <v>50000.0</v>
      </c>
      <c r="F104" s="150"/>
      <c r="G104" s="42"/>
    </row>
    <row r="105" ht="14.25" customHeight="1">
      <c r="B105" s="157"/>
      <c r="C105" s="15">
        <v>45844.0</v>
      </c>
      <c r="D105" s="29" t="s">
        <v>510</v>
      </c>
      <c r="E105" s="149">
        <v>50000.0</v>
      </c>
      <c r="F105" s="150"/>
      <c r="G105" s="42"/>
    </row>
    <row r="106" ht="14.25" customHeight="1">
      <c r="B106" s="157"/>
      <c r="C106" s="15">
        <v>45844.0</v>
      </c>
      <c r="D106" s="29" t="s">
        <v>732</v>
      </c>
      <c r="E106" s="149">
        <v>2000000.0</v>
      </c>
      <c r="F106" s="150"/>
      <c r="G106" s="44" t="s">
        <v>9</v>
      </c>
    </row>
    <row r="107" ht="14.25" customHeight="1">
      <c r="B107" s="157"/>
      <c r="C107" s="15">
        <v>45844.0</v>
      </c>
      <c r="D107" s="29" t="s">
        <v>99</v>
      </c>
      <c r="E107" s="149">
        <v>300000.0</v>
      </c>
      <c r="F107" s="150"/>
      <c r="G107" s="42"/>
    </row>
    <row r="108" ht="14.25" customHeight="1">
      <c r="B108" s="157"/>
      <c r="C108" s="15">
        <v>45844.0</v>
      </c>
      <c r="D108" s="29" t="s">
        <v>451</v>
      </c>
      <c r="E108" s="149">
        <v>1000000.0</v>
      </c>
      <c r="F108" s="150"/>
      <c r="G108" s="44" t="s">
        <v>9</v>
      </c>
    </row>
    <row r="109" ht="14.25" customHeight="1">
      <c r="B109" s="157"/>
      <c r="C109" s="15">
        <v>45844.0</v>
      </c>
      <c r="D109" s="29" t="s">
        <v>225</v>
      </c>
      <c r="E109" s="149">
        <v>50000.0</v>
      </c>
      <c r="F109" s="150"/>
      <c r="G109" s="42"/>
    </row>
    <row r="110" ht="14.25" customHeight="1">
      <c r="B110" s="157"/>
      <c r="C110" s="15">
        <v>45844.0</v>
      </c>
      <c r="D110" s="29" t="s">
        <v>318</v>
      </c>
      <c r="E110" s="149">
        <v>2500000.0</v>
      </c>
      <c r="F110" s="150"/>
      <c r="G110" s="42"/>
    </row>
    <row r="111" ht="14.25" customHeight="1">
      <c r="B111" s="157"/>
      <c r="C111" s="15">
        <v>45844.0</v>
      </c>
      <c r="D111" s="29" t="s">
        <v>376</v>
      </c>
      <c r="E111" s="149">
        <v>100000.0</v>
      </c>
      <c r="F111" s="150"/>
      <c r="G111" s="44" t="s">
        <v>9</v>
      </c>
    </row>
    <row r="112" ht="14.25" customHeight="1">
      <c r="B112" s="157"/>
      <c r="C112" s="15">
        <v>45844.0</v>
      </c>
      <c r="D112" s="29" t="s">
        <v>178</v>
      </c>
      <c r="E112" s="149">
        <v>100000.0</v>
      </c>
      <c r="F112" s="150"/>
      <c r="G112" s="42"/>
    </row>
    <row r="113" ht="14.25" customHeight="1">
      <c r="B113" s="157"/>
      <c r="C113" s="15">
        <v>45844.0</v>
      </c>
      <c r="D113" s="29" t="s">
        <v>733</v>
      </c>
      <c r="E113" s="149">
        <v>200000.0</v>
      </c>
      <c r="F113" s="150"/>
      <c r="G113" s="44" t="s">
        <v>46</v>
      </c>
    </row>
    <row r="114" ht="14.25" customHeight="1">
      <c r="B114" s="157"/>
      <c r="C114" s="15">
        <v>45844.0</v>
      </c>
      <c r="D114" s="29" t="s">
        <v>727</v>
      </c>
      <c r="E114" s="149">
        <v>50000.0</v>
      </c>
      <c r="F114" s="150"/>
      <c r="G114" s="42"/>
    </row>
    <row r="115" ht="14.25" customHeight="1">
      <c r="B115" s="157"/>
      <c r="C115" s="15">
        <v>45845.0</v>
      </c>
      <c r="D115" s="29" t="s">
        <v>233</v>
      </c>
      <c r="E115" s="149">
        <v>300000.0</v>
      </c>
      <c r="F115" s="150"/>
      <c r="G115" s="42"/>
    </row>
    <row r="116" ht="14.25" customHeight="1">
      <c r="B116" s="157"/>
      <c r="C116" s="15">
        <v>45845.0</v>
      </c>
      <c r="D116" s="29" t="s">
        <v>725</v>
      </c>
      <c r="E116" s="148"/>
      <c r="F116" s="149">
        <v>6000000.0</v>
      </c>
      <c r="G116" s="42"/>
    </row>
    <row r="117" ht="14.25" customHeight="1">
      <c r="B117" s="157"/>
      <c r="C117" s="15">
        <v>45845.0</v>
      </c>
      <c r="D117" s="29" t="s">
        <v>111</v>
      </c>
      <c r="E117" s="149">
        <v>50000.0</v>
      </c>
      <c r="F117" s="150"/>
      <c r="G117" s="42"/>
    </row>
    <row r="118" ht="14.25" customHeight="1">
      <c r="B118" s="157"/>
      <c r="C118" s="15">
        <v>45845.0</v>
      </c>
      <c r="D118" s="29" t="s">
        <v>734</v>
      </c>
      <c r="E118" s="153">
        <v>150000.0</v>
      </c>
      <c r="F118" s="154"/>
      <c r="G118" s="42"/>
    </row>
    <row r="119" ht="14.25" customHeight="1">
      <c r="B119" s="157"/>
      <c r="C119" s="15">
        <v>45845.0</v>
      </c>
      <c r="D119" s="29" t="s">
        <v>391</v>
      </c>
      <c r="E119" s="155">
        <v>20000.0</v>
      </c>
      <c r="F119" s="154"/>
      <c r="G119" s="42"/>
    </row>
    <row r="120" ht="14.25" customHeight="1">
      <c r="B120" s="157"/>
      <c r="C120" s="15">
        <v>45845.0</v>
      </c>
      <c r="D120" s="29" t="s">
        <v>586</v>
      </c>
      <c r="E120" s="149">
        <v>1000000.0</v>
      </c>
      <c r="F120" s="150"/>
      <c r="G120" s="44" t="s">
        <v>9</v>
      </c>
    </row>
    <row r="121" ht="14.25" customHeight="1">
      <c r="B121" s="157"/>
      <c r="C121" s="15">
        <v>45845.0</v>
      </c>
      <c r="D121" s="29" t="s">
        <v>127</v>
      </c>
      <c r="E121" s="149">
        <v>100000.0</v>
      </c>
      <c r="F121" s="150"/>
      <c r="G121" s="42"/>
    </row>
    <row r="122" ht="14.25" customHeight="1">
      <c r="B122" s="157"/>
      <c r="C122" s="15">
        <v>45845.0</v>
      </c>
      <c r="D122" s="29" t="s">
        <v>48</v>
      </c>
      <c r="E122" s="149">
        <v>250000.0</v>
      </c>
      <c r="F122" s="150"/>
      <c r="G122" s="42"/>
    </row>
    <row r="123" ht="14.25" customHeight="1">
      <c r="B123" s="157"/>
      <c r="C123" s="15">
        <v>45845.0</v>
      </c>
      <c r="D123" s="29" t="s">
        <v>227</v>
      </c>
      <c r="E123" s="149">
        <v>100000.0</v>
      </c>
      <c r="F123" s="150"/>
      <c r="G123" s="42"/>
    </row>
    <row r="124" ht="14.25" customHeight="1">
      <c r="B124" s="157"/>
      <c r="C124" s="15">
        <v>45845.0</v>
      </c>
      <c r="D124" s="29" t="s">
        <v>724</v>
      </c>
      <c r="E124" s="149">
        <v>25000.0</v>
      </c>
      <c r="F124" s="150"/>
      <c r="G124" s="42"/>
    </row>
    <row r="125" ht="14.25" customHeight="1">
      <c r="B125" s="157"/>
      <c r="C125" s="15">
        <v>45845.0</v>
      </c>
      <c r="D125" s="29" t="s">
        <v>724</v>
      </c>
      <c r="E125" s="149">
        <v>25000.0</v>
      </c>
      <c r="F125" s="150"/>
      <c r="G125" s="42"/>
    </row>
    <row r="126" ht="14.25" customHeight="1">
      <c r="B126" s="157"/>
      <c r="C126" s="15">
        <v>45845.0</v>
      </c>
      <c r="D126" s="29" t="s">
        <v>162</v>
      </c>
      <c r="E126" s="149">
        <v>50000.0</v>
      </c>
      <c r="F126" s="150"/>
      <c r="G126" s="42"/>
    </row>
    <row r="127" ht="14.25" customHeight="1">
      <c r="B127" s="157"/>
      <c r="C127" s="15">
        <v>45845.0</v>
      </c>
      <c r="D127" s="29" t="s">
        <v>148</v>
      </c>
      <c r="E127" s="149">
        <v>85751.0</v>
      </c>
      <c r="F127" s="150"/>
      <c r="G127" s="42"/>
    </row>
    <row r="128" ht="14.25" customHeight="1">
      <c r="B128" s="157"/>
      <c r="C128" s="15">
        <v>45845.0</v>
      </c>
      <c r="D128" s="29" t="s">
        <v>118</v>
      </c>
      <c r="E128" s="149">
        <v>2000000.0</v>
      </c>
      <c r="F128" s="150"/>
      <c r="G128" s="44" t="s">
        <v>119</v>
      </c>
    </row>
    <row r="129" ht="14.25" customHeight="1">
      <c r="B129" s="157"/>
      <c r="C129" s="15">
        <v>45845.0</v>
      </c>
      <c r="D129" s="29" t="s">
        <v>118</v>
      </c>
      <c r="E129" s="149">
        <v>500077.0</v>
      </c>
      <c r="F129" s="150"/>
      <c r="G129" s="44" t="s">
        <v>735</v>
      </c>
    </row>
    <row r="130" ht="14.25" customHeight="1">
      <c r="B130" s="157"/>
      <c r="C130" s="15">
        <v>45845.0</v>
      </c>
      <c r="D130" s="29" t="s">
        <v>118</v>
      </c>
      <c r="E130" s="149">
        <v>350000.0</v>
      </c>
      <c r="F130" s="150"/>
      <c r="G130" s="42"/>
    </row>
    <row r="131" ht="14.25" customHeight="1">
      <c r="B131" s="157"/>
      <c r="C131" s="15">
        <v>45845.0</v>
      </c>
      <c r="D131" s="29" t="s">
        <v>118</v>
      </c>
      <c r="E131" s="149">
        <v>350077.0</v>
      </c>
      <c r="F131" s="150"/>
      <c r="G131" s="44" t="s">
        <v>735</v>
      </c>
    </row>
    <row r="132" ht="14.25" customHeight="1">
      <c r="B132" s="157"/>
      <c r="C132" s="15">
        <v>45845.0</v>
      </c>
      <c r="D132" s="29" t="s">
        <v>385</v>
      </c>
      <c r="E132" s="149">
        <v>100000.0</v>
      </c>
      <c r="F132" s="150"/>
      <c r="G132" s="44" t="s">
        <v>9</v>
      </c>
    </row>
    <row r="133" ht="14.25" customHeight="1">
      <c r="B133" s="157"/>
      <c r="C133" s="15">
        <v>45845.0</v>
      </c>
      <c r="D133" s="29" t="s">
        <v>105</v>
      </c>
      <c r="E133" s="149">
        <v>500000.0</v>
      </c>
      <c r="F133" s="150"/>
      <c r="G133" s="42"/>
    </row>
    <row r="134" ht="14.25" customHeight="1">
      <c r="B134" s="157"/>
      <c r="C134" s="15">
        <v>45845.0</v>
      </c>
      <c r="D134" s="29" t="s">
        <v>736</v>
      </c>
      <c r="E134" s="148"/>
      <c r="F134" s="149">
        <v>1.0519E7</v>
      </c>
      <c r="G134" s="42"/>
    </row>
    <row r="135" ht="14.25" customHeight="1">
      <c r="B135" s="157"/>
      <c r="C135" s="15">
        <v>45846.0</v>
      </c>
      <c r="D135" s="29" t="s">
        <v>49</v>
      </c>
      <c r="E135" s="149">
        <v>40000.0</v>
      </c>
      <c r="F135" s="150"/>
      <c r="G135" s="42"/>
    </row>
    <row r="136" ht="14.25" customHeight="1">
      <c r="B136" s="157"/>
      <c r="C136" s="15">
        <v>45846.0</v>
      </c>
      <c r="D136" s="29" t="s">
        <v>64</v>
      </c>
      <c r="E136" s="149">
        <v>50000.0</v>
      </c>
      <c r="F136" s="150"/>
      <c r="G136" s="42"/>
    </row>
    <row r="137" ht="14.25" customHeight="1">
      <c r="B137" s="157"/>
      <c r="C137" s="15">
        <v>45846.0</v>
      </c>
      <c r="D137" s="29" t="s">
        <v>391</v>
      </c>
      <c r="E137" s="149">
        <v>20000.0</v>
      </c>
      <c r="F137" s="150"/>
      <c r="G137" s="42"/>
    </row>
    <row r="138" ht="14.25" customHeight="1">
      <c r="B138" s="157"/>
      <c r="C138" s="15">
        <v>45846.0</v>
      </c>
      <c r="D138" s="29" t="s">
        <v>346</v>
      </c>
      <c r="E138" s="149">
        <v>50000.0</v>
      </c>
      <c r="F138" s="150"/>
      <c r="G138" s="42"/>
    </row>
    <row r="139" ht="14.25" customHeight="1">
      <c r="B139" s="157"/>
      <c r="C139" s="15">
        <v>45846.0</v>
      </c>
      <c r="D139" s="29" t="s">
        <v>737</v>
      </c>
      <c r="E139" s="149">
        <v>100000.0</v>
      </c>
      <c r="F139" s="150"/>
      <c r="G139" s="42"/>
    </row>
    <row r="140" ht="14.25" customHeight="1">
      <c r="B140" s="157"/>
      <c r="C140" s="15">
        <v>45846.0</v>
      </c>
      <c r="D140" s="29" t="s">
        <v>724</v>
      </c>
      <c r="E140" s="149">
        <v>25000.0</v>
      </c>
      <c r="F140" s="150"/>
      <c r="G140" s="42"/>
    </row>
    <row r="141" ht="14.25" customHeight="1">
      <c r="B141" s="157"/>
      <c r="C141" s="15">
        <v>45846.0</v>
      </c>
      <c r="D141" s="29" t="s">
        <v>738</v>
      </c>
      <c r="E141" s="149">
        <v>100000.0</v>
      </c>
      <c r="F141" s="150"/>
      <c r="G141" s="42"/>
    </row>
    <row r="142" ht="14.25" customHeight="1">
      <c r="B142" s="157"/>
      <c r="C142" s="15">
        <v>45846.0</v>
      </c>
      <c r="D142" s="29" t="s">
        <v>245</v>
      </c>
      <c r="E142" s="149">
        <v>200000.0</v>
      </c>
      <c r="F142" s="150"/>
      <c r="G142" s="42"/>
    </row>
    <row r="143" ht="14.25" customHeight="1">
      <c r="B143" s="157"/>
      <c r="C143" s="15">
        <v>45846.0</v>
      </c>
      <c r="D143" s="29" t="s">
        <v>202</v>
      </c>
      <c r="E143" s="149">
        <v>500000.0</v>
      </c>
      <c r="F143" s="150"/>
      <c r="G143" s="42"/>
    </row>
    <row r="144" ht="14.25" customHeight="1">
      <c r="B144" s="157"/>
      <c r="C144" s="15">
        <v>45846.0</v>
      </c>
      <c r="D144" s="29" t="s">
        <v>519</v>
      </c>
      <c r="E144" s="149">
        <v>35000.0</v>
      </c>
      <c r="F144" s="150"/>
      <c r="G144" s="42"/>
    </row>
    <row r="145" ht="14.25" customHeight="1">
      <c r="B145" s="157"/>
      <c r="C145" s="15">
        <v>45846.0</v>
      </c>
      <c r="D145" s="29" t="s">
        <v>739</v>
      </c>
      <c r="E145" s="149">
        <v>50000.0</v>
      </c>
      <c r="F145" s="150"/>
      <c r="G145" s="42"/>
    </row>
    <row r="146" ht="14.25" customHeight="1">
      <c r="B146" s="157"/>
      <c r="C146" s="15">
        <v>45846.0</v>
      </c>
      <c r="D146" s="29" t="s">
        <v>723</v>
      </c>
      <c r="E146" s="148"/>
      <c r="F146" s="149">
        <v>9712500.0</v>
      </c>
      <c r="G146" s="42"/>
    </row>
    <row r="147" ht="14.25" customHeight="1">
      <c r="B147" s="157"/>
      <c r="C147" s="15">
        <v>45847.0</v>
      </c>
      <c r="D147" s="29" t="s">
        <v>58</v>
      </c>
      <c r="E147" s="149">
        <v>151207.0</v>
      </c>
      <c r="F147" s="150"/>
      <c r="G147" s="42"/>
    </row>
    <row r="148" ht="14.25" customHeight="1">
      <c r="B148" s="157"/>
      <c r="C148" s="15">
        <v>45847.0</v>
      </c>
      <c r="D148" s="29" t="s">
        <v>740</v>
      </c>
      <c r="E148" s="149">
        <v>30000.0</v>
      </c>
      <c r="F148" s="150"/>
      <c r="G148" s="42"/>
    </row>
    <row r="149" ht="14.25" customHeight="1">
      <c r="B149" s="157"/>
      <c r="C149" s="15">
        <v>45847.0</v>
      </c>
      <c r="D149" s="29" t="s">
        <v>336</v>
      </c>
      <c r="E149" s="149">
        <v>200000.0</v>
      </c>
      <c r="F149" s="150"/>
      <c r="G149" s="44" t="s">
        <v>161</v>
      </c>
    </row>
    <row r="150" ht="14.25" customHeight="1">
      <c r="B150" s="157"/>
      <c r="C150" s="15">
        <v>45847.0</v>
      </c>
      <c r="D150" s="29" t="s">
        <v>160</v>
      </c>
      <c r="E150" s="149">
        <v>300000.0</v>
      </c>
      <c r="F150" s="150"/>
      <c r="G150" s="42"/>
    </row>
    <row r="151" ht="14.25" customHeight="1">
      <c r="B151" s="157"/>
      <c r="C151" s="15">
        <v>45847.0</v>
      </c>
      <c r="D151" s="29" t="s">
        <v>391</v>
      </c>
      <c r="E151" s="149">
        <v>20000.0</v>
      </c>
      <c r="F151" s="150"/>
      <c r="G151" s="42"/>
    </row>
    <row r="152" ht="14.25" customHeight="1">
      <c r="B152" s="157"/>
      <c r="C152" s="15">
        <v>45847.0</v>
      </c>
      <c r="D152" s="29" t="s">
        <v>49</v>
      </c>
      <c r="E152" s="149">
        <v>40000.0</v>
      </c>
      <c r="F152" s="150"/>
      <c r="G152" s="42"/>
    </row>
    <row r="153" ht="14.25" customHeight="1">
      <c r="B153" s="157"/>
      <c r="C153" s="15">
        <v>45847.0</v>
      </c>
      <c r="D153" s="29" t="s">
        <v>172</v>
      </c>
      <c r="E153" s="149">
        <v>120000.0</v>
      </c>
      <c r="F153" s="150"/>
      <c r="G153" s="42"/>
    </row>
    <row r="154" ht="14.25" customHeight="1">
      <c r="B154" s="157"/>
      <c r="C154" s="15">
        <v>45847.0</v>
      </c>
      <c r="D154" s="29" t="s">
        <v>408</v>
      </c>
      <c r="E154" s="149">
        <v>79000.0</v>
      </c>
      <c r="F154" s="150"/>
      <c r="G154" s="42"/>
    </row>
    <row r="155" ht="14.25" customHeight="1">
      <c r="B155" s="157"/>
      <c r="C155" s="15">
        <v>45847.0</v>
      </c>
      <c r="D155" s="29" t="s">
        <v>211</v>
      </c>
      <c r="E155" s="149">
        <v>3000000.0</v>
      </c>
      <c r="F155" s="150"/>
      <c r="G155" s="42"/>
    </row>
    <row r="156" ht="14.25" customHeight="1">
      <c r="B156" s="157"/>
      <c r="C156" s="15">
        <v>45847.0</v>
      </c>
      <c r="D156" s="29" t="s">
        <v>148</v>
      </c>
      <c r="E156" s="149">
        <v>99999.0</v>
      </c>
      <c r="F156" s="150"/>
      <c r="G156" s="42"/>
    </row>
    <row r="157" ht="14.25" customHeight="1">
      <c r="B157" s="157"/>
      <c r="C157" s="15">
        <v>45847.0</v>
      </c>
      <c r="D157" s="29" t="s">
        <v>65</v>
      </c>
      <c r="E157" s="149">
        <v>100000.0</v>
      </c>
      <c r="F157" s="150"/>
      <c r="G157" s="42"/>
    </row>
    <row r="158" ht="14.25" customHeight="1">
      <c r="B158" s="157"/>
      <c r="C158" s="15">
        <v>45847.0</v>
      </c>
      <c r="D158" s="29" t="s">
        <v>171</v>
      </c>
      <c r="E158" s="149">
        <v>100000.0</v>
      </c>
      <c r="F158" s="150"/>
      <c r="G158" s="42"/>
    </row>
    <row r="159" ht="14.25" customHeight="1">
      <c r="B159" s="157"/>
      <c r="C159" s="15">
        <v>45847.0</v>
      </c>
      <c r="D159" s="29" t="s">
        <v>169</v>
      </c>
      <c r="E159" s="149">
        <v>250000.0</v>
      </c>
      <c r="F159" s="150"/>
      <c r="G159" s="44" t="s">
        <v>60</v>
      </c>
    </row>
    <row r="160" ht="14.25" customHeight="1">
      <c r="B160" s="157"/>
      <c r="C160" s="15">
        <v>45847.0</v>
      </c>
      <c r="D160" s="29" t="s">
        <v>169</v>
      </c>
      <c r="E160" s="149">
        <v>500077.0</v>
      </c>
      <c r="F160" s="150"/>
      <c r="G160" s="44" t="s">
        <v>735</v>
      </c>
    </row>
    <row r="161" ht="14.25" customHeight="1">
      <c r="B161" s="157"/>
      <c r="C161" s="15">
        <v>45847.0</v>
      </c>
      <c r="D161" s="29" t="s">
        <v>711</v>
      </c>
      <c r="E161" s="149">
        <v>250000.0</v>
      </c>
      <c r="F161" s="150"/>
      <c r="G161" s="42"/>
    </row>
    <row r="162" ht="14.25" customHeight="1">
      <c r="B162" s="157"/>
      <c r="C162" s="15">
        <v>45847.0</v>
      </c>
      <c r="D162" s="29" t="s">
        <v>258</v>
      </c>
      <c r="E162" s="149">
        <v>200000.0</v>
      </c>
      <c r="F162" s="150"/>
      <c r="G162" s="42"/>
    </row>
    <row r="163" ht="14.25" customHeight="1">
      <c r="B163" s="157"/>
      <c r="C163" s="15">
        <v>45847.0</v>
      </c>
      <c r="D163" s="29" t="s">
        <v>98</v>
      </c>
      <c r="E163" s="149">
        <v>70000.0</v>
      </c>
      <c r="F163" s="150"/>
      <c r="G163" s="42"/>
    </row>
    <row r="164" ht="14.25" customHeight="1">
      <c r="B164" s="157"/>
      <c r="C164" s="15">
        <v>45848.0</v>
      </c>
      <c r="D164" s="29" t="s">
        <v>706</v>
      </c>
      <c r="E164" s="149">
        <v>1000000.0</v>
      </c>
      <c r="F164" s="150"/>
      <c r="G164" s="42"/>
    </row>
    <row r="165" ht="14.25" customHeight="1">
      <c r="B165" s="157"/>
      <c r="C165" s="15">
        <v>45848.0</v>
      </c>
      <c r="D165" s="29" t="s">
        <v>391</v>
      </c>
      <c r="E165" s="149">
        <v>20000.0</v>
      </c>
      <c r="F165" s="150"/>
      <c r="G165" s="42"/>
    </row>
    <row r="166" ht="14.25" customHeight="1">
      <c r="B166" s="157"/>
      <c r="C166" s="15">
        <v>45848.0</v>
      </c>
      <c r="D166" s="29" t="s">
        <v>741</v>
      </c>
      <c r="E166" s="149">
        <v>20000.0</v>
      </c>
      <c r="F166" s="150"/>
      <c r="G166" s="42"/>
    </row>
    <row r="167" ht="14.25" customHeight="1">
      <c r="B167" s="157"/>
      <c r="C167" s="15">
        <v>45848.0</v>
      </c>
      <c r="D167" s="29" t="s">
        <v>23</v>
      </c>
      <c r="E167" s="149">
        <v>50000.0</v>
      </c>
      <c r="F167" s="150"/>
      <c r="G167" s="42"/>
    </row>
    <row r="168" ht="14.25" customHeight="1">
      <c r="B168" s="157"/>
      <c r="C168" s="15">
        <v>45848.0</v>
      </c>
      <c r="D168" s="29" t="s">
        <v>22</v>
      </c>
      <c r="E168" s="149">
        <v>50000.0</v>
      </c>
      <c r="F168" s="150"/>
      <c r="G168" s="42"/>
    </row>
    <row r="169" ht="14.25" customHeight="1">
      <c r="B169" s="157"/>
      <c r="C169" s="15">
        <v>45848.0</v>
      </c>
      <c r="D169" s="29" t="s">
        <v>117</v>
      </c>
      <c r="E169" s="149">
        <v>50000.0</v>
      </c>
      <c r="F169" s="150"/>
      <c r="G169" s="42"/>
    </row>
    <row r="170" ht="14.25" customHeight="1">
      <c r="B170" s="157"/>
      <c r="C170" s="15">
        <v>45848.0</v>
      </c>
      <c r="D170" s="29" t="s">
        <v>247</v>
      </c>
      <c r="E170" s="149">
        <v>200000.0</v>
      </c>
      <c r="F170" s="150"/>
      <c r="G170" s="44" t="s">
        <v>735</v>
      </c>
    </row>
    <row r="171" ht="14.25" customHeight="1">
      <c r="B171" s="157"/>
      <c r="C171" s="15">
        <v>45848.0</v>
      </c>
      <c r="D171" s="29" t="s">
        <v>162</v>
      </c>
      <c r="E171" s="149">
        <v>50000.0</v>
      </c>
      <c r="F171" s="150"/>
      <c r="G171" s="42"/>
    </row>
    <row r="172" ht="14.25" customHeight="1">
      <c r="B172" s="157"/>
      <c r="C172" s="15">
        <v>45848.0</v>
      </c>
      <c r="D172" s="29" t="s">
        <v>263</v>
      </c>
      <c r="E172" s="149">
        <v>1000000.0</v>
      </c>
      <c r="F172" s="150"/>
      <c r="G172" s="44" t="s">
        <v>9</v>
      </c>
    </row>
    <row r="173" ht="14.25" customHeight="1">
      <c r="B173" s="157"/>
      <c r="C173" s="15">
        <v>45848.0</v>
      </c>
      <c r="D173" s="29" t="s">
        <v>170</v>
      </c>
      <c r="E173" s="149">
        <v>250000.0</v>
      </c>
      <c r="F173" s="150"/>
      <c r="G173" s="44" t="s">
        <v>9</v>
      </c>
    </row>
    <row r="174" ht="14.25" customHeight="1">
      <c r="B174" s="157"/>
      <c r="C174" s="15">
        <v>45848.0</v>
      </c>
      <c r="D174" s="29" t="s">
        <v>703</v>
      </c>
      <c r="E174" s="153">
        <v>100000.0</v>
      </c>
      <c r="F174" s="154"/>
      <c r="G174" s="42"/>
    </row>
    <row r="175" ht="14.25" customHeight="1">
      <c r="B175" s="157"/>
      <c r="C175" s="15">
        <v>45848.0</v>
      </c>
      <c r="D175" s="29" t="s">
        <v>724</v>
      </c>
      <c r="E175" s="155">
        <v>25000.0</v>
      </c>
      <c r="F175" s="154"/>
      <c r="G175" s="42"/>
    </row>
    <row r="176" ht="14.25" customHeight="1">
      <c r="B176" s="157"/>
      <c r="C176" s="15">
        <v>45848.0</v>
      </c>
      <c r="D176" s="29" t="s">
        <v>10</v>
      </c>
      <c r="E176" s="149">
        <v>10000.0</v>
      </c>
      <c r="F176" s="150"/>
      <c r="G176" s="42"/>
    </row>
    <row r="177" ht="14.25" customHeight="1">
      <c r="B177" s="157"/>
      <c r="C177" s="15">
        <v>45848.0</v>
      </c>
      <c r="D177" s="29" t="s">
        <v>701</v>
      </c>
      <c r="E177" s="149">
        <v>50000.0</v>
      </c>
      <c r="F177" s="150"/>
      <c r="G177" s="42"/>
    </row>
    <row r="178" ht="14.25" customHeight="1">
      <c r="B178" s="157"/>
      <c r="C178" s="15">
        <v>45848.0</v>
      </c>
      <c r="D178" s="29" t="s">
        <v>205</v>
      </c>
      <c r="E178" s="149">
        <v>2674000.0</v>
      </c>
      <c r="F178" s="150"/>
      <c r="G178" s="44" t="s">
        <v>9</v>
      </c>
    </row>
    <row r="179" ht="14.25" customHeight="1">
      <c r="B179" s="157"/>
      <c r="C179" s="15">
        <v>45849.0</v>
      </c>
      <c r="D179" s="29" t="s">
        <v>675</v>
      </c>
      <c r="E179" s="148"/>
      <c r="F179" s="149">
        <v>7500000.0</v>
      </c>
      <c r="G179" s="44" t="s">
        <v>289</v>
      </c>
    </row>
    <row r="180" ht="14.25" customHeight="1">
      <c r="B180" s="157"/>
      <c r="C180" s="15">
        <v>45849.0</v>
      </c>
      <c r="D180" s="29" t="s">
        <v>742</v>
      </c>
      <c r="E180" s="148"/>
      <c r="F180" s="149">
        <v>1783000.0</v>
      </c>
      <c r="G180" s="44" t="s">
        <v>289</v>
      </c>
    </row>
    <row r="181" ht="14.25" customHeight="1">
      <c r="B181" s="157"/>
      <c r="C181" s="15">
        <v>45849.0</v>
      </c>
      <c r="D181" s="29" t="s">
        <v>391</v>
      </c>
      <c r="E181" s="149">
        <v>26000.0</v>
      </c>
      <c r="F181" s="150"/>
      <c r="G181" s="42"/>
    </row>
    <row r="182" ht="14.25" customHeight="1">
      <c r="B182" s="157"/>
      <c r="C182" s="15">
        <v>45849.0</v>
      </c>
      <c r="D182" s="29" t="s">
        <v>58</v>
      </c>
      <c r="E182" s="149">
        <v>128630.0</v>
      </c>
      <c r="F182" s="150"/>
      <c r="G182" s="42"/>
    </row>
    <row r="183" ht="14.25" customHeight="1">
      <c r="B183" s="157"/>
      <c r="C183" s="15">
        <v>45849.0</v>
      </c>
      <c r="D183" s="29" t="s">
        <v>266</v>
      </c>
      <c r="E183" s="149">
        <v>28888.0</v>
      </c>
      <c r="F183" s="150"/>
      <c r="G183" s="42"/>
    </row>
    <row r="184" ht="14.25" customHeight="1">
      <c r="B184" s="157"/>
      <c r="C184" s="15">
        <v>45849.0</v>
      </c>
      <c r="D184" s="29" t="s">
        <v>743</v>
      </c>
      <c r="E184" s="149">
        <v>200000.0</v>
      </c>
      <c r="F184" s="150"/>
      <c r="G184" s="42"/>
    </row>
    <row r="185" ht="14.25" customHeight="1">
      <c r="B185" s="157"/>
      <c r="C185" s="15">
        <v>45849.0</v>
      </c>
      <c r="D185" s="29" t="s">
        <v>45</v>
      </c>
      <c r="E185" s="149">
        <v>600000.0</v>
      </c>
      <c r="F185" s="150"/>
      <c r="G185" s="44" t="s">
        <v>46</v>
      </c>
    </row>
    <row r="186" ht="14.25" customHeight="1">
      <c r="B186" s="157"/>
      <c r="C186" s="15">
        <v>45849.0</v>
      </c>
      <c r="D186" s="29" t="s">
        <v>63</v>
      </c>
      <c r="E186" s="149">
        <v>50000.0</v>
      </c>
      <c r="F186" s="150"/>
      <c r="G186" s="42"/>
    </row>
    <row r="187" ht="14.25" customHeight="1">
      <c r="B187" s="157"/>
      <c r="C187" s="15">
        <v>45849.0</v>
      </c>
      <c r="D187" s="29" t="s">
        <v>172</v>
      </c>
      <c r="E187" s="149">
        <v>120000.0</v>
      </c>
      <c r="F187" s="150"/>
      <c r="G187" s="42"/>
    </row>
    <row r="188" ht="14.25" customHeight="1">
      <c r="B188" s="157"/>
      <c r="C188" s="15">
        <v>45849.0</v>
      </c>
      <c r="D188" s="29" t="s">
        <v>744</v>
      </c>
      <c r="E188" s="149">
        <v>100000.0</v>
      </c>
      <c r="F188" s="150"/>
      <c r="G188" s="42"/>
    </row>
    <row r="189" ht="14.25" customHeight="1">
      <c r="B189" s="157"/>
      <c r="C189" s="15">
        <v>45849.0</v>
      </c>
      <c r="D189" s="29" t="s">
        <v>724</v>
      </c>
      <c r="E189" s="149">
        <v>25000.0</v>
      </c>
      <c r="F189" s="150"/>
      <c r="G189" s="42"/>
    </row>
    <row r="190" ht="14.25" customHeight="1">
      <c r="B190" s="157"/>
      <c r="C190" s="15">
        <v>45849.0</v>
      </c>
      <c r="D190" s="29" t="s">
        <v>698</v>
      </c>
      <c r="E190" s="149">
        <v>500000.0</v>
      </c>
      <c r="F190" s="150"/>
      <c r="G190" s="42"/>
    </row>
    <row r="191" ht="14.25" customHeight="1">
      <c r="B191" s="157"/>
      <c r="C191" s="15">
        <v>45849.0</v>
      </c>
      <c r="D191" s="29" t="s">
        <v>740</v>
      </c>
      <c r="E191" s="149">
        <v>28888.0</v>
      </c>
      <c r="F191" s="150"/>
      <c r="G191" s="42"/>
    </row>
    <row r="192" ht="14.25" customHeight="1">
      <c r="B192" s="157"/>
      <c r="C192" s="15">
        <v>45849.0</v>
      </c>
      <c r="D192" s="29" t="s">
        <v>353</v>
      </c>
      <c r="E192" s="149">
        <v>50000.0</v>
      </c>
      <c r="F192" s="150"/>
      <c r="G192" s="42"/>
    </row>
    <row r="193" ht="14.25" customHeight="1">
      <c r="B193" s="157"/>
      <c r="C193" s="15">
        <v>45849.0</v>
      </c>
      <c r="D193" s="29" t="s">
        <v>115</v>
      </c>
      <c r="E193" s="149">
        <v>100000.0</v>
      </c>
      <c r="F193" s="150"/>
      <c r="G193" s="42"/>
    </row>
    <row r="194" ht="14.25" customHeight="1">
      <c r="B194" s="157"/>
      <c r="C194" s="15">
        <v>45849.0</v>
      </c>
      <c r="D194" s="16" t="s">
        <v>447</v>
      </c>
      <c r="E194" s="149">
        <v>250000.0</v>
      </c>
      <c r="F194" s="150"/>
      <c r="G194" s="42"/>
    </row>
    <row r="195" ht="14.25" customHeight="1">
      <c r="B195" s="157"/>
      <c r="C195" s="15">
        <v>45849.0</v>
      </c>
      <c r="D195" s="29" t="s">
        <v>216</v>
      </c>
      <c r="E195" s="149">
        <v>200000.0</v>
      </c>
      <c r="F195" s="150"/>
      <c r="G195" s="42"/>
    </row>
    <row r="196" ht="14.25" customHeight="1">
      <c r="B196" s="157"/>
      <c r="C196" s="15">
        <v>45850.0</v>
      </c>
      <c r="D196" s="29" t="s">
        <v>745</v>
      </c>
      <c r="E196" s="149">
        <v>100000.0</v>
      </c>
      <c r="F196" s="150"/>
      <c r="G196" s="44" t="s">
        <v>9</v>
      </c>
    </row>
    <row r="197" ht="14.25" customHeight="1">
      <c r="B197" s="157"/>
      <c r="C197" s="15">
        <v>45850.0</v>
      </c>
      <c r="D197" s="29" t="s">
        <v>128</v>
      </c>
      <c r="E197" s="149">
        <v>300000.0</v>
      </c>
      <c r="F197" s="150"/>
      <c r="G197" s="42"/>
    </row>
    <row r="198" ht="14.25" customHeight="1">
      <c r="B198" s="157"/>
      <c r="C198" s="15">
        <v>45850.0</v>
      </c>
      <c r="D198" s="29" t="s">
        <v>646</v>
      </c>
      <c r="E198" s="149">
        <v>100000.0</v>
      </c>
      <c r="F198" s="150"/>
      <c r="G198" s="42"/>
    </row>
    <row r="199" ht="14.25" customHeight="1">
      <c r="B199" s="157"/>
      <c r="C199" s="15">
        <v>45850.0</v>
      </c>
      <c r="D199" s="29" t="s">
        <v>724</v>
      </c>
      <c r="E199" s="149">
        <v>25000.0</v>
      </c>
      <c r="F199" s="150"/>
      <c r="G199" s="42"/>
    </row>
    <row r="200" ht="14.25" customHeight="1">
      <c r="B200" s="157"/>
      <c r="C200" s="15">
        <v>45850.0</v>
      </c>
      <c r="D200" s="29" t="s">
        <v>143</v>
      </c>
      <c r="E200" s="149">
        <v>500000.0</v>
      </c>
      <c r="F200" s="150"/>
      <c r="G200" s="44" t="s">
        <v>9</v>
      </c>
    </row>
    <row r="201" ht="14.25" customHeight="1">
      <c r="B201" s="157"/>
      <c r="C201" s="15">
        <v>45850.0</v>
      </c>
      <c r="D201" s="29" t="s">
        <v>464</v>
      </c>
      <c r="E201" s="149">
        <v>100000.0</v>
      </c>
      <c r="F201" s="150"/>
      <c r="G201" s="42"/>
    </row>
    <row r="202" ht="14.25" customHeight="1">
      <c r="B202" s="157"/>
      <c r="C202" s="15">
        <v>45850.0</v>
      </c>
      <c r="D202" s="29" t="s">
        <v>221</v>
      </c>
      <c r="E202" s="149">
        <v>170000.0</v>
      </c>
      <c r="F202" s="150"/>
      <c r="G202" s="42"/>
    </row>
    <row r="203" ht="14.25" customHeight="1">
      <c r="B203" s="157"/>
      <c r="C203" s="15">
        <v>45851.0</v>
      </c>
      <c r="D203" s="29" t="s">
        <v>8</v>
      </c>
      <c r="E203" s="149">
        <v>100000.0</v>
      </c>
      <c r="F203" s="150"/>
      <c r="G203" s="44" t="s">
        <v>60</v>
      </c>
    </row>
    <row r="204" ht="14.25" customHeight="1">
      <c r="B204" s="157"/>
      <c r="C204" s="15">
        <v>45851.0</v>
      </c>
      <c r="D204" s="29" t="s">
        <v>724</v>
      </c>
      <c r="E204" s="149">
        <v>50000.0</v>
      </c>
      <c r="F204" s="150"/>
      <c r="G204" s="42"/>
    </row>
    <row r="205" ht="14.25" customHeight="1">
      <c r="B205" s="157"/>
      <c r="C205" s="15">
        <v>45851.0</v>
      </c>
      <c r="D205" s="29" t="s">
        <v>94</v>
      </c>
      <c r="E205" s="149">
        <v>25000.0</v>
      </c>
      <c r="F205" s="150"/>
      <c r="G205" s="42"/>
    </row>
    <row r="206" ht="14.25" customHeight="1">
      <c r="B206" s="157"/>
      <c r="C206" s="15">
        <v>45851.0</v>
      </c>
      <c r="D206" s="29" t="s">
        <v>100</v>
      </c>
      <c r="E206" s="149">
        <v>250000.0</v>
      </c>
      <c r="F206" s="150"/>
      <c r="G206" s="42"/>
    </row>
    <row r="207" ht="14.25" customHeight="1">
      <c r="B207" s="157"/>
      <c r="C207" s="15">
        <v>45851.0</v>
      </c>
      <c r="D207" s="29" t="s">
        <v>746</v>
      </c>
      <c r="E207" s="149">
        <v>20000.0</v>
      </c>
      <c r="F207" s="150"/>
      <c r="G207" s="42"/>
    </row>
    <row r="208" ht="14.25" customHeight="1">
      <c r="B208" s="157"/>
      <c r="C208" s="15">
        <v>45851.0</v>
      </c>
      <c r="D208" s="29" t="s">
        <v>103</v>
      </c>
      <c r="E208" s="149">
        <v>200000.0</v>
      </c>
      <c r="F208" s="150"/>
      <c r="G208" s="42"/>
    </row>
    <row r="209" ht="14.25" customHeight="1">
      <c r="B209" s="157"/>
      <c r="C209" s="15">
        <v>45851.0</v>
      </c>
      <c r="D209" s="29" t="s">
        <v>97</v>
      </c>
      <c r="E209" s="149">
        <v>1500000.0</v>
      </c>
      <c r="F209" s="150"/>
      <c r="G209" s="42"/>
    </row>
    <row r="210" ht="14.25" customHeight="1">
      <c r="B210" s="157"/>
      <c r="C210" s="15">
        <v>45851.0</v>
      </c>
      <c r="D210" s="29" t="s">
        <v>451</v>
      </c>
      <c r="E210" s="149">
        <v>1000000.0</v>
      </c>
      <c r="F210" s="150"/>
      <c r="G210" s="44" t="s">
        <v>9</v>
      </c>
    </row>
    <row r="211" ht="14.25" customHeight="1">
      <c r="B211" s="157"/>
      <c r="C211" s="15">
        <v>45851.0</v>
      </c>
      <c r="D211" s="29" t="s">
        <v>510</v>
      </c>
      <c r="E211" s="149">
        <v>50000.0</v>
      </c>
      <c r="F211" s="150"/>
      <c r="G211" s="42"/>
    </row>
    <row r="212" ht="14.25" customHeight="1">
      <c r="B212" s="157"/>
      <c r="C212" s="15">
        <v>45851.0</v>
      </c>
      <c r="D212" s="29" t="s">
        <v>604</v>
      </c>
      <c r="E212" s="149">
        <v>30000.0</v>
      </c>
      <c r="F212" s="150"/>
      <c r="G212" s="42"/>
    </row>
    <row r="213" ht="14.25" customHeight="1">
      <c r="B213" s="157"/>
      <c r="C213" s="15">
        <v>45851.0</v>
      </c>
      <c r="D213" s="29" t="s">
        <v>371</v>
      </c>
      <c r="E213" s="149">
        <v>50000.0</v>
      </c>
      <c r="F213" s="150"/>
      <c r="G213" s="42"/>
    </row>
    <row r="214" ht="14.25" customHeight="1">
      <c r="B214" s="157"/>
      <c r="C214" s="15">
        <v>45851.0</v>
      </c>
      <c r="D214" s="29" t="s">
        <v>747</v>
      </c>
      <c r="E214" s="148"/>
      <c r="F214" s="149">
        <v>6509021.0</v>
      </c>
      <c r="G214" s="42"/>
    </row>
    <row r="215" ht="14.25" customHeight="1">
      <c r="B215" s="157"/>
      <c r="C215" s="15">
        <v>45851.0</v>
      </c>
      <c r="D215" s="29" t="s">
        <v>376</v>
      </c>
      <c r="E215" s="149">
        <v>100000.0</v>
      </c>
      <c r="F215" s="150"/>
      <c r="G215" s="44" t="s">
        <v>9</v>
      </c>
    </row>
    <row r="216" ht="14.25" customHeight="1">
      <c r="B216" s="157"/>
      <c r="C216" s="15">
        <v>45851.0</v>
      </c>
      <c r="D216" s="29" t="s">
        <v>634</v>
      </c>
      <c r="E216" s="149">
        <v>200077.0</v>
      </c>
      <c r="F216" s="150"/>
      <c r="G216" s="42"/>
    </row>
    <row r="217" ht="14.25" customHeight="1">
      <c r="B217" s="157"/>
      <c r="C217" s="15">
        <v>45851.0</v>
      </c>
      <c r="D217" s="29" t="s">
        <v>697</v>
      </c>
      <c r="E217" s="149">
        <v>1500000.0</v>
      </c>
      <c r="F217" s="150"/>
      <c r="G217" s="42"/>
    </row>
    <row r="218" ht="14.25" customHeight="1">
      <c r="B218" s="157"/>
      <c r="C218" s="15">
        <v>45852.0</v>
      </c>
      <c r="D218" s="29" t="s">
        <v>233</v>
      </c>
      <c r="E218" s="149">
        <v>200000.0</v>
      </c>
      <c r="F218" s="150"/>
      <c r="G218" s="42"/>
    </row>
    <row r="219" ht="14.25" customHeight="1">
      <c r="B219" s="157"/>
      <c r="C219" s="15">
        <v>45852.0</v>
      </c>
      <c r="D219" s="29" t="s">
        <v>748</v>
      </c>
      <c r="E219" s="149">
        <v>150000.0</v>
      </c>
      <c r="F219" s="150"/>
      <c r="G219" s="42"/>
    </row>
    <row r="220" ht="14.25" customHeight="1">
      <c r="B220" s="157"/>
      <c r="C220" s="15">
        <v>45852.0</v>
      </c>
      <c r="D220" s="29" t="s">
        <v>178</v>
      </c>
      <c r="E220" s="149">
        <v>50000.0</v>
      </c>
      <c r="F220" s="150"/>
      <c r="G220" s="42"/>
    </row>
    <row r="221" ht="14.25" customHeight="1">
      <c r="B221" s="157"/>
      <c r="C221" s="15">
        <v>45852.0</v>
      </c>
      <c r="D221" s="29" t="s">
        <v>391</v>
      </c>
      <c r="E221" s="149">
        <v>20000.0</v>
      </c>
      <c r="F221" s="150"/>
      <c r="G221" s="42"/>
    </row>
    <row r="222" ht="14.25" customHeight="1">
      <c r="B222" s="157"/>
      <c r="C222" s="15">
        <v>45852.0</v>
      </c>
      <c r="D222" s="29" t="s">
        <v>127</v>
      </c>
      <c r="E222" s="149">
        <v>100000.0</v>
      </c>
      <c r="F222" s="150"/>
      <c r="G222" s="42"/>
    </row>
    <row r="223" ht="14.25" customHeight="1">
      <c r="B223" s="157"/>
      <c r="C223" s="15">
        <v>45852.0</v>
      </c>
      <c r="D223" s="29" t="s">
        <v>41</v>
      </c>
      <c r="E223" s="149">
        <v>300000.0</v>
      </c>
      <c r="F223" s="150"/>
      <c r="G223" s="42"/>
    </row>
    <row r="224" ht="14.25" customHeight="1">
      <c r="B224" s="157"/>
      <c r="C224" s="15">
        <v>45853.0</v>
      </c>
      <c r="D224" s="29" t="s">
        <v>42</v>
      </c>
      <c r="E224" s="149">
        <v>350077.0</v>
      </c>
      <c r="F224" s="150"/>
      <c r="G224" s="42"/>
    </row>
    <row r="225" ht="14.25" customHeight="1">
      <c r="B225" s="157"/>
      <c r="C225" s="15">
        <v>45853.0</v>
      </c>
      <c r="D225" s="29" t="s">
        <v>674</v>
      </c>
      <c r="E225" s="149">
        <v>400000.0</v>
      </c>
      <c r="F225" s="150"/>
      <c r="G225" s="42"/>
    </row>
    <row r="226" ht="14.25" customHeight="1">
      <c r="B226" s="157"/>
      <c r="C226" s="15">
        <v>45853.0</v>
      </c>
      <c r="D226" s="29" t="s">
        <v>391</v>
      </c>
      <c r="E226" s="149">
        <v>20000.0</v>
      </c>
      <c r="F226" s="150"/>
      <c r="G226" s="42"/>
    </row>
    <row r="227" ht="14.25" customHeight="1">
      <c r="B227" s="157"/>
      <c r="C227" s="15">
        <v>45853.0</v>
      </c>
      <c r="D227" s="29" t="s">
        <v>34</v>
      </c>
      <c r="E227" s="149">
        <v>500000.0</v>
      </c>
      <c r="F227" s="150"/>
      <c r="G227" s="42"/>
    </row>
    <row r="228" ht="14.25" customHeight="1">
      <c r="B228" s="157"/>
      <c r="C228" s="15">
        <v>45853.0</v>
      </c>
      <c r="D228" s="29" t="s">
        <v>727</v>
      </c>
      <c r="E228" s="149">
        <v>50000.0</v>
      </c>
      <c r="F228" s="158"/>
      <c r="G228" s="42"/>
    </row>
    <row r="229" ht="14.25" customHeight="1">
      <c r="B229" s="157"/>
      <c r="C229" s="15">
        <v>45853.0</v>
      </c>
      <c r="D229" s="29" t="s">
        <v>391</v>
      </c>
      <c r="E229" s="149">
        <v>20000.0</v>
      </c>
      <c r="F229" s="156"/>
      <c r="G229" s="42"/>
    </row>
    <row r="230" ht="14.25" customHeight="1">
      <c r="B230" s="157"/>
      <c r="C230" s="15">
        <v>45853.0</v>
      </c>
      <c r="D230" s="29" t="s">
        <v>210</v>
      </c>
      <c r="E230" s="149">
        <v>300000.0</v>
      </c>
      <c r="F230" s="148"/>
      <c r="G230" s="44" t="s">
        <v>9</v>
      </c>
    </row>
    <row r="231" ht="14.25" customHeight="1">
      <c r="B231" s="157"/>
      <c r="C231" s="15">
        <v>45853.0</v>
      </c>
      <c r="D231" s="29" t="s">
        <v>340</v>
      </c>
      <c r="E231" s="149">
        <v>100000.0</v>
      </c>
      <c r="F231" s="148"/>
      <c r="G231" s="42"/>
    </row>
    <row r="232" ht="14.25" customHeight="1">
      <c r="B232" s="157"/>
      <c r="C232" s="15">
        <v>45853.0</v>
      </c>
      <c r="D232" s="29" t="s">
        <v>724</v>
      </c>
      <c r="E232" s="149">
        <v>25000.0</v>
      </c>
      <c r="F232" s="148"/>
      <c r="G232" s="42"/>
    </row>
    <row r="233" ht="14.25" customHeight="1">
      <c r="B233" s="157"/>
      <c r="C233" s="15">
        <v>45853.0</v>
      </c>
      <c r="D233" s="29" t="s">
        <v>246</v>
      </c>
      <c r="E233" s="149">
        <v>100000.0</v>
      </c>
      <c r="F233" s="148"/>
      <c r="G233" s="42"/>
    </row>
    <row r="234" ht="14.25" customHeight="1">
      <c r="B234" s="157"/>
      <c r="C234" s="15">
        <v>45853.0</v>
      </c>
      <c r="D234" s="29" t="s">
        <v>714</v>
      </c>
      <c r="E234" s="149">
        <v>500000.0</v>
      </c>
      <c r="F234" s="148"/>
      <c r="G234" s="42"/>
    </row>
    <row r="235" ht="14.25" customHeight="1">
      <c r="B235" s="157"/>
      <c r="C235" s="15">
        <v>45853.0</v>
      </c>
      <c r="D235" s="29" t="s">
        <v>143</v>
      </c>
      <c r="E235" s="149">
        <v>500000.0</v>
      </c>
      <c r="F235" s="148"/>
      <c r="G235" s="44" t="s">
        <v>9</v>
      </c>
    </row>
    <row r="236" ht="14.25" customHeight="1">
      <c r="B236" s="157"/>
      <c r="C236" s="15">
        <v>45853.0</v>
      </c>
      <c r="D236" s="29" t="s">
        <v>172</v>
      </c>
      <c r="E236" s="149">
        <v>120000.0</v>
      </c>
      <c r="F236" s="148"/>
      <c r="G236" s="42"/>
    </row>
    <row r="237" ht="14.25" customHeight="1">
      <c r="B237" s="157"/>
      <c r="C237" s="15">
        <v>45854.0</v>
      </c>
      <c r="D237" s="29" t="s">
        <v>749</v>
      </c>
      <c r="E237" s="156"/>
      <c r="F237" s="149">
        <v>6140000.0</v>
      </c>
      <c r="G237" s="42"/>
    </row>
    <row r="238" ht="14.25" customHeight="1">
      <c r="B238" s="157"/>
      <c r="C238" s="15">
        <v>45854.0</v>
      </c>
      <c r="D238" s="29" t="s">
        <v>577</v>
      </c>
      <c r="E238" s="149">
        <v>250000.0</v>
      </c>
      <c r="F238" s="148"/>
      <c r="G238" s="44" t="s">
        <v>9</v>
      </c>
    </row>
    <row r="239" ht="14.25" customHeight="1">
      <c r="B239" s="157"/>
      <c r="C239" s="15">
        <v>45854.0</v>
      </c>
      <c r="D239" s="29" t="s">
        <v>391</v>
      </c>
      <c r="E239" s="149">
        <v>20000.0</v>
      </c>
      <c r="F239" s="150"/>
      <c r="G239" s="42"/>
    </row>
    <row r="240" ht="14.25" customHeight="1">
      <c r="B240" s="157"/>
      <c r="C240" s="15">
        <v>45854.0</v>
      </c>
      <c r="D240" s="29" t="s">
        <v>250</v>
      </c>
      <c r="E240" s="149">
        <v>100000.0</v>
      </c>
      <c r="F240" s="150"/>
      <c r="G240" s="42"/>
    </row>
    <row r="241" ht="14.25" customHeight="1">
      <c r="B241" s="157"/>
      <c r="C241" s="15">
        <v>45854.0</v>
      </c>
      <c r="D241" s="29" t="s">
        <v>192</v>
      </c>
      <c r="E241" s="149">
        <v>300000.0</v>
      </c>
      <c r="F241" s="150"/>
      <c r="G241" s="42"/>
    </row>
    <row r="242" ht="14.25" customHeight="1">
      <c r="B242" s="157"/>
      <c r="C242" s="15">
        <v>45854.0</v>
      </c>
      <c r="D242" s="29" t="s">
        <v>143</v>
      </c>
      <c r="E242" s="149">
        <v>50000.0</v>
      </c>
      <c r="F242" s="150"/>
      <c r="G242" s="44" t="s">
        <v>9</v>
      </c>
    </row>
    <row r="243" ht="14.25" customHeight="1">
      <c r="B243" s="157"/>
      <c r="C243" s="15">
        <v>45854.0</v>
      </c>
      <c r="D243" s="29" t="s">
        <v>508</v>
      </c>
      <c r="E243" s="149">
        <v>200000.0</v>
      </c>
      <c r="F243" s="150"/>
      <c r="G243" s="42"/>
    </row>
    <row r="244" ht="14.25" customHeight="1">
      <c r="B244" s="157"/>
      <c r="C244" s="15">
        <v>45854.0</v>
      </c>
      <c r="D244" s="29" t="s">
        <v>724</v>
      </c>
      <c r="E244" s="149">
        <v>25000.0</v>
      </c>
      <c r="F244" s="150"/>
      <c r="G244" s="42"/>
    </row>
    <row r="245" ht="14.25" customHeight="1">
      <c r="B245" s="157"/>
      <c r="C245" s="15">
        <v>45854.0</v>
      </c>
      <c r="D245" s="29" t="s">
        <v>187</v>
      </c>
      <c r="E245" s="149">
        <v>100000.0</v>
      </c>
      <c r="F245" s="150"/>
      <c r="G245" s="42"/>
    </row>
    <row r="246" ht="14.25" customHeight="1">
      <c r="B246" s="157"/>
      <c r="C246" s="15">
        <v>45854.0</v>
      </c>
      <c r="D246" s="29" t="s">
        <v>508</v>
      </c>
      <c r="E246" s="149">
        <v>200000.0</v>
      </c>
      <c r="F246" s="150"/>
      <c r="G246" s="42"/>
    </row>
    <row r="247" ht="14.25" customHeight="1">
      <c r="B247" s="157"/>
      <c r="C247" s="15">
        <v>45854.0</v>
      </c>
      <c r="D247" s="29" t="s">
        <v>188</v>
      </c>
      <c r="E247" s="149">
        <v>200000.0</v>
      </c>
      <c r="F247" s="150"/>
      <c r="G247" s="42"/>
    </row>
    <row r="248" ht="14.25" customHeight="1">
      <c r="B248" s="157"/>
      <c r="C248" s="15">
        <v>45854.0</v>
      </c>
      <c r="D248" s="29" t="s">
        <v>693</v>
      </c>
      <c r="E248" s="149">
        <v>200000.0</v>
      </c>
      <c r="F248" s="150"/>
      <c r="G248" s="42"/>
    </row>
    <row r="249" ht="14.25" customHeight="1">
      <c r="B249" s="157"/>
      <c r="C249" s="15">
        <v>45854.0</v>
      </c>
      <c r="D249" s="29" t="s">
        <v>750</v>
      </c>
      <c r="E249" s="149">
        <v>1000000.0</v>
      </c>
      <c r="F249" s="150"/>
      <c r="G249" s="42"/>
    </row>
    <row r="250" ht="14.25" customHeight="1">
      <c r="B250" s="157"/>
      <c r="C250" s="15">
        <v>45855.0</v>
      </c>
      <c r="D250" s="29" t="s">
        <v>10</v>
      </c>
      <c r="E250" s="149">
        <v>50000.0</v>
      </c>
      <c r="F250" s="150"/>
      <c r="G250" s="42"/>
    </row>
    <row r="251" ht="14.25" customHeight="1">
      <c r="B251" s="157"/>
      <c r="C251" s="15">
        <v>45855.0</v>
      </c>
      <c r="D251" s="29" t="s">
        <v>200</v>
      </c>
      <c r="E251" s="149">
        <v>300000.0</v>
      </c>
      <c r="F251" s="150"/>
      <c r="G251" s="42"/>
    </row>
    <row r="252" ht="14.25" customHeight="1">
      <c r="B252" s="157"/>
      <c r="C252" s="15">
        <v>45855.0</v>
      </c>
      <c r="D252" s="29" t="s">
        <v>391</v>
      </c>
      <c r="E252" s="149">
        <v>25000.0</v>
      </c>
      <c r="F252" s="150"/>
      <c r="G252" s="42"/>
    </row>
    <row r="253" ht="14.25" customHeight="1">
      <c r="B253" s="157"/>
      <c r="C253" s="15">
        <v>45855.0</v>
      </c>
      <c r="D253" s="29" t="s">
        <v>740</v>
      </c>
      <c r="E253" s="149">
        <v>88882.0</v>
      </c>
      <c r="F253" s="150"/>
      <c r="G253" s="42"/>
    </row>
    <row r="254" ht="14.25" customHeight="1">
      <c r="B254" s="157"/>
      <c r="C254" s="15">
        <v>45855.0</v>
      </c>
      <c r="D254" s="29" t="s">
        <v>724</v>
      </c>
      <c r="E254" s="149">
        <v>25000.0</v>
      </c>
      <c r="F254" s="150"/>
      <c r="G254" s="42"/>
    </row>
    <row r="255" ht="14.25" customHeight="1">
      <c r="B255" s="157"/>
      <c r="C255" s="15">
        <v>45855.0</v>
      </c>
      <c r="D255" s="29" t="s">
        <v>57</v>
      </c>
      <c r="E255" s="149">
        <v>150000.0</v>
      </c>
      <c r="F255" s="150"/>
      <c r="G255" s="42"/>
    </row>
    <row r="256" ht="14.25" customHeight="1">
      <c r="B256" s="157"/>
      <c r="C256" s="15">
        <v>45855.0</v>
      </c>
      <c r="D256" s="29" t="s">
        <v>90</v>
      </c>
      <c r="E256" s="149">
        <v>150000.0</v>
      </c>
      <c r="F256" s="150"/>
      <c r="G256" s="42"/>
    </row>
    <row r="257" ht="14.25" customHeight="1">
      <c r="B257" s="157"/>
      <c r="C257" s="15">
        <v>45855.0</v>
      </c>
      <c r="D257" s="29" t="s">
        <v>751</v>
      </c>
      <c r="E257" s="149">
        <v>450000.0</v>
      </c>
      <c r="F257" s="150"/>
      <c r="G257" s="42"/>
    </row>
    <row r="258" ht="14.25" customHeight="1">
      <c r="B258" s="157"/>
      <c r="C258" s="15">
        <v>45855.0</v>
      </c>
      <c r="D258" s="29" t="s">
        <v>335</v>
      </c>
      <c r="E258" s="149">
        <v>102500.0</v>
      </c>
      <c r="F258" s="150"/>
      <c r="G258" s="42"/>
    </row>
    <row r="259" ht="14.25" customHeight="1">
      <c r="B259" s="157"/>
      <c r="C259" s="15">
        <v>45855.0</v>
      </c>
      <c r="D259" s="29" t="s">
        <v>351</v>
      </c>
      <c r="E259" s="149">
        <v>500000.0</v>
      </c>
      <c r="F259" s="150"/>
      <c r="G259" s="44" t="s">
        <v>9</v>
      </c>
    </row>
    <row r="260" ht="14.25" customHeight="1">
      <c r="B260" s="157"/>
      <c r="C260" s="15">
        <v>45855.0</v>
      </c>
      <c r="D260" s="29" t="s">
        <v>15</v>
      </c>
      <c r="E260" s="149">
        <v>100000.0</v>
      </c>
      <c r="F260" s="150"/>
      <c r="G260" s="42"/>
    </row>
    <row r="261" ht="14.25" customHeight="1">
      <c r="B261" s="157"/>
      <c r="C261" s="15">
        <v>45856.0</v>
      </c>
      <c r="D261" s="29" t="s">
        <v>752</v>
      </c>
      <c r="E261" s="148"/>
      <c r="F261" s="149">
        <v>7400000.0</v>
      </c>
      <c r="G261" s="42"/>
    </row>
    <row r="262" ht="14.25" customHeight="1">
      <c r="B262" s="157"/>
      <c r="C262" s="15">
        <v>45856.0</v>
      </c>
      <c r="D262" s="29" t="s">
        <v>45</v>
      </c>
      <c r="E262" s="149">
        <v>500000.0</v>
      </c>
      <c r="F262" s="150"/>
      <c r="G262" s="44" t="s">
        <v>46</v>
      </c>
    </row>
    <row r="263" ht="14.25" customHeight="1">
      <c r="B263" s="157"/>
      <c r="C263" s="15">
        <v>45856.0</v>
      </c>
      <c r="D263" s="29" t="s">
        <v>724</v>
      </c>
      <c r="E263" s="149">
        <v>25000.0</v>
      </c>
      <c r="F263" s="150"/>
      <c r="G263" s="42"/>
    </row>
    <row r="264" ht="14.25" customHeight="1">
      <c r="B264" s="157"/>
      <c r="C264" s="15">
        <v>45856.0</v>
      </c>
      <c r="D264" s="29" t="s">
        <v>58</v>
      </c>
      <c r="E264" s="149">
        <v>125000.0</v>
      </c>
      <c r="F264" s="150"/>
      <c r="G264" s="42"/>
    </row>
    <row r="265" ht="14.25" customHeight="1">
      <c r="B265" s="157"/>
      <c r="C265" s="15">
        <v>45856.0</v>
      </c>
      <c r="D265" s="29" t="s">
        <v>391</v>
      </c>
      <c r="E265" s="149">
        <v>25000.0</v>
      </c>
      <c r="F265" s="150"/>
      <c r="G265" s="42"/>
    </row>
    <row r="266" ht="14.25" customHeight="1">
      <c r="B266" s="157"/>
      <c r="C266" s="15">
        <v>45856.0</v>
      </c>
      <c r="D266" s="29" t="s">
        <v>324</v>
      </c>
      <c r="E266" s="149">
        <v>50000.0</v>
      </c>
      <c r="F266" s="150"/>
      <c r="G266" s="42"/>
    </row>
    <row r="267" ht="14.25" customHeight="1">
      <c r="B267" s="157"/>
      <c r="C267" s="15">
        <v>45856.0</v>
      </c>
      <c r="D267" s="29" t="s">
        <v>187</v>
      </c>
      <c r="E267" s="149">
        <v>383226.0</v>
      </c>
      <c r="F267" s="150"/>
      <c r="G267" s="42"/>
    </row>
    <row r="268" ht="14.25" customHeight="1">
      <c r="B268" s="157"/>
      <c r="C268" s="15">
        <v>45856.0</v>
      </c>
      <c r="D268" s="29" t="s">
        <v>263</v>
      </c>
      <c r="E268" s="149">
        <v>2000000.0</v>
      </c>
      <c r="F268" s="150"/>
      <c r="G268" s="44" t="s">
        <v>9</v>
      </c>
    </row>
    <row r="269" ht="14.25" customHeight="1">
      <c r="B269" s="157"/>
      <c r="C269" s="15">
        <v>45856.0</v>
      </c>
      <c r="D269" s="29" t="s">
        <v>704</v>
      </c>
      <c r="E269" s="149">
        <v>300000.0</v>
      </c>
      <c r="F269" s="150"/>
      <c r="G269" s="42"/>
    </row>
    <row r="270" ht="14.25" customHeight="1">
      <c r="B270" s="157"/>
      <c r="C270" s="15">
        <v>45856.0</v>
      </c>
      <c r="D270" s="29" t="s">
        <v>701</v>
      </c>
      <c r="E270" s="149">
        <v>50000.0</v>
      </c>
      <c r="F270" s="150"/>
      <c r="G270" s="42"/>
    </row>
    <row r="271" ht="14.25" customHeight="1">
      <c r="B271" s="157"/>
      <c r="C271" s="15">
        <v>45856.0</v>
      </c>
      <c r="D271" s="29" t="s">
        <v>204</v>
      </c>
      <c r="E271" s="149">
        <v>300000.0</v>
      </c>
      <c r="F271" s="150"/>
      <c r="G271" s="42"/>
    </row>
    <row r="272" ht="14.25" customHeight="1">
      <c r="B272" s="157"/>
      <c r="C272" s="15">
        <v>45856.0</v>
      </c>
      <c r="D272" s="29" t="s">
        <v>508</v>
      </c>
      <c r="E272" s="149">
        <v>200000.0</v>
      </c>
      <c r="F272" s="150"/>
      <c r="G272" s="42"/>
    </row>
    <row r="273" ht="14.25" customHeight="1">
      <c r="B273" s="157"/>
      <c r="C273" s="15">
        <v>45856.0</v>
      </c>
      <c r="D273" s="29" t="s">
        <v>142</v>
      </c>
      <c r="E273" s="149">
        <v>300000.0</v>
      </c>
      <c r="F273" s="150"/>
      <c r="G273" s="44" t="s">
        <v>9</v>
      </c>
    </row>
    <row r="274" ht="14.25" customHeight="1">
      <c r="B274" s="157"/>
      <c r="C274" s="15">
        <v>45857.0</v>
      </c>
      <c r="D274" s="29" t="s">
        <v>753</v>
      </c>
      <c r="E274" s="149">
        <v>200000.0</v>
      </c>
      <c r="F274" s="150"/>
      <c r="G274" s="42"/>
    </row>
    <row r="275" ht="14.25" customHeight="1">
      <c r="B275" s="157"/>
      <c r="C275" s="15">
        <v>45858.0</v>
      </c>
      <c r="D275" s="29" t="s">
        <v>22</v>
      </c>
      <c r="E275" s="149">
        <v>25000.0</v>
      </c>
      <c r="F275" s="150"/>
      <c r="G275" s="42"/>
    </row>
    <row r="276" ht="14.25" customHeight="1">
      <c r="B276" s="157"/>
      <c r="C276" s="15">
        <v>45858.0</v>
      </c>
      <c r="D276" s="29" t="s">
        <v>339</v>
      </c>
      <c r="E276" s="149">
        <v>200000.0</v>
      </c>
      <c r="F276" s="150"/>
      <c r="G276" s="42"/>
    </row>
    <row r="277" ht="14.25" customHeight="1">
      <c r="B277" s="157"/>
      <c r="C277" s="15">
        <v>45858.0</v>
      </c>
      <c r="D277" s="29" t="s">
        <v>519</v>
      </c>
      <c r="E277" s="149">
        <v>149977.0</v>
      </c>
      <c r="F277" s="150"/>
      <c r="G277" s="42"/>
    </row>
    <row r="278" ht="14.25" customHeight="1">
      <c r="B278" s="157"/>
      <c r="C278" s="15">
        <v>45858.0</v>
      </c>
      <c r="D278" s="29" t="s">
        <v>94</v>
      </c>
      <c r="E278" s="149">
        <v>25000.0</v>
      </c>
      <c r="F278" s="150"/>
      <c r="G278" s="42"/>
    </row>
    <row r="279" ht="14.25" customHeight="1">
      <c r="B279" s="157"/>
      <c r="C279" s="15">
        <v>45858.0</v>
      </c>
      <c r="D279" s="29" t="s">
        <v>464</v>
      </c>
      <c r="E279" s="149">
        <v>100000.0</v>
      </c>
      <c r="F279" s="150"/>
      <c r="G279" s="42"/>
    </row>
    <row r="280" ht="14.25" customHeight="1">
      <c r="B280" s="157"/>
      <c r="C280" s="15">
        <v>45858.0</v>
      </c>
      <c r="D280" s="29" t="s">
        <v>724</v>
      </c>
      <c r="E280" s="149">
        <v>50000.0</v>
      </c>
      <c r="F280" s="150"/>
      <c r="G280" s="42"/>
    </row>
    <row r="281" ht="14.25" customHeight="1">
      <c r="B281" s="157"/>
      <c r="C281" s="15">
        <v>45858.0</v>
      </c>
      <c r="D281" s="29" t="s">
        <v>265</v>
      </c>
      <c r="E281" s="149">
        <v>20000.0</v>
      </c>
      <c r="F281" s="150"/>
      <c r="G281" s="42"/>
    </row>
    <row r="282" ht="14.25" customHeight="1">
      <c r="B282" s="157"/>
      <c r="C282" s="15">
        <v>45858.0</v>
      </c>
      <c r="D282" s="29" t="s">
        <v>510</v>
      </c>
      <c r="E282" s="149">
        <v>50000.0</v>
      </c>
      <c r="F282" s="150"/>
      <c r="G282" s="42"/>
    </row>
    <row r="283" ht="14.25" customHeight="1">
      <c r="B283" s="157"/>
      <c r="C283" s="15">
        <v>45858.0</v>
      </c>
      <c r="D283" s="29" t="s">
        <v>350</v>
      </c>
      <c r="E283" s="149">
        <v>100000.0</v>
      </c>
      <c r="F283" s="150"/>
      <c r="G283" s="42"/>
    </row>
    <row r="284" ht="14.25" customHeight="1">
      <c r="B284" s="157"/>
      <c r="C284" s="15">
        <v>45858.0</v>
      </c>
      <c r="D284" s="29" t="s">
        <v>322</v>
      </c>
      <c r="E284" s="149">
        <v>500000.0</v>
      </c>
      <c r="F284" s="150"/>
      <c r="G284" s="44" t="s">
        <v>9</v>
      </c>
    </row>
    <row r="285" ht="14.25" customHeight="1">
      <c r="B285" s="157"/>
      <c r="C285" s="15">
        <v>45858.0</v>
      </c>
      <c r="D285" s="29" t="s">
        <v>727</v>
      </c>
      <c r="E285" s="149">
        <v>50000.0</v>
      </c>
      <c r="F285" s="150"/>
      <c r="G285" s="42"/>
    </row>
    <row r="286" ht="14.25" customHeight="1">
      <c r="B286" s="157"/>
      <c r="C286" s="15">
        <v>45858.0</v>
      </c>
      <c r="D286" s="29" t="s">
        <v>621</v>
      </c>
      <c r="E286" s="149">
        <v>1500000.0</v>
      </c>
      <c r="F286" s="150"/>
      <c r="G286" s="42"/>
    </row>
    <row r="287" ht="14.25" customHeight="1">
      <c r="B287" s="157"/>
      <c r="C287" s="15">
        <v>45858.0</v>
      </c>
      <c r="D287" s="29" t="s">
        <v>451</v>
      </c>
      <c r="E287" s="149">
        <v>1000000.0</v>
      </c>
      <c r="F287" s="150"/>
      <c r="G287" s="44" t="s">
        <v>9</v>
      </c>
    </row>
    <row r="288" ht="14.25" customHeight="1">
      <c r="B288" s="157"/>
      <c r="C288" s="15">
        <v>45858.0</v>
      </c>
      <c r="D288" s="29" t="s">
        <v>64</v>
      </c>
      <c r="E288" s="149">
        <v>50000.0</v>
      </c>
      <c r="F288" s="150"/>
      <c r="G288" s="42"/>
    </row>
    <row r="289" ht="14.25" customHeight="1">
      <c r="B289" s="157"/>
      <c r="C289" s="15">
        <v>45858.0</v>
      </c>
      <c r="D289" s="29" t="s">
        <v>172</v>
      </c>
      <c r="E289" s="149">
        <v>120000.0</v>
      </c>
      <c r="F289" s="150"/>
      <c r="G289" s="42"/>
    </row>
    <row r="290" ht="14.25" customHeight="1">
      <c r="B290" s="157"/>
      <c r="C290" s="15">
        <v>45858.0</v>
      </c>
      <c r="D290" s="29" t="s">
        <v>754</v>
      </c>
      <c r="E290" s="148"/>
      <c r="F290" s="149">
        <v>6000000.0</v>
      </c>
      <c r="G290" s="42"/>
    </row>
    <row r="291" ht="14.25" customHeight="1">
      <c r="B291" s="157"/>
      <c r="C291" s="15">
        <v>45858.0</v>
      </c>
      <c r="D291" s="29" t="s">
        <v>100</v>
      </c>
      <c r="E291" s="149">
        <v>250000.0</v>
      </c>
      <c r="F291" s="150"/>
      <c r="G291" s="44" t="s">
        <v>9</v>
      </c>
    </row>
    <row r="292" ht="14.25" customHeight="1">
      <c r="B292" s="157"/>
      <c r="C292" s="15">
        <v>45858.0</v>
      </c>
      <c r="D292" s="29" t="s">
        <v>718</v>
      </c>
      <c r="E292" s="149">
        <v>50000.0</v>
      </c>
      <c r="F292" s="150"/>
      <c r="G292" s="42"/>
    </row>
    <row r="293" ht="14.25" customHeight="1">
      <c r="B293" s="157"/>
      <c r="C293" s="15">
        <v>45859.0</v>
      </c>
      <c r="D293" s="29" t="s">
        <v>178</v>
      </c>
      <c r="E293" s="149">
        <v>100000.0</v>
      </c>
      <c r="F293" s="150"/>
      <c r="G293" s="42"/>
    </row>
    <row r="294" ht="14.25" customHeight="1">
      <c r="B294" s="157"/>
      <c r="C294" s="15">
        <v>45859.0</v>
      </c>
      <c r="D294" s="29" t="s">
        <v>376</v>
      </c>
      <c r="E294" s="149">
        <v>100000.0</v>
      </c>
      <c r="F294" s="159"/>
      <c r="G294" s="44" t="s">
        <v>9</v>
      </c>
    </row>
    <row r="295" ht="14.25" customHeight="1">
      <c r="B295" s="157"/>
      <c r="C295" s="15">
        <v>45859.0</v>
      </c>
      <c r="D295" s="29" t="s">
        <v>233</v>
      </c>
      <c r="E295" s="149">
        <v>300000.0</v>
      </c>
      <c r="F295" s="150"/>
      <c r="G295" s="42"/>
    </row>
    <row r="296" ht="14.25" customHeight="1">
      <c r="B296" s="157"/>
      <c r="C296" s="15">
        <v>45859.0</v>
      </c>
      <c r="D296" s="29" t="s">
        <v>391</v>
      </c>
      <c r="E296" s="149">
        <v>25000.0</v>
      </c>
      <c r="F296" s="150"/>
      <c r="G296" s="42"/>
    </row>
    <row r="297" ht="14.25" customHeight="1">
      <c r="B297" s="157"/>
      <c r="C297" s="15">
        <v>45859.0</v>
      </c>
      <c r="D297" s="29" t="s">
        <v>755</v>
      </c>
      <c r="E297" s="149">
        <v>3000000.0</v>
      </c>
      <c r="F297" s="150"/>
      <c r="G297" s="42"/>
    </row>
    <row r="298" ht="14.25" customHeight="1">
      <c r="B298" s="157"/>
      <c r="C298" s="15">
        <v>45859.0</v>
      </c>
      <c r="D298" s="29" t="s">
        <v>127</v>
      </c>
      <c r="E298" s="149">
        <v>100000.0</v>
      </c>
      <c r="F298" s="150"/>
      <c r="G298" s="42"/>
    </row>
    <row r="299" ht="14.25" customHeight="1">
      <c r="B299" s="157"/>
      <c r="C299" s="15">
        <v>45859.0</v>
      </c>
      <c r="D299" s="29" t="s">
        <v>253</v>
      </c>
      <c r="E299" s="149">
        <v>1.2E7</v>
      </c>
      <c r="F299" s="150"/>
      <c r="G299" s="44" t="s">
        <v>46</v>
      </c>
    </row>
    <row r="300" ht="14.25" customHeight="1">
      <c r="B300" s="157"/>
      <c r="C300" s="15">
        <v>45859.0</v>
      </c>
      <c r="D300" s="29" t="s">
        <v>724</v>
      </c>
      <c r="E300" s="149">
        <v>25000.0</v>
      </c>
      <c r="F300" s="150"/>
      <c r="G300" s="42"/>
    </row>
    <row r="301" ht="14.25" customHeight="1">
      <c r="B301" s="157"/>
      <c r="C301" s="15">
        <v>45859.0</v>
      </c>
      <c r="D301" s="29" t="s">
        <v>756</v>
      </c>
      <c r="E301" s="149">
        <v>500000.0</v>
      </c>
      <c r="F301" s="150"/>
      <c r="G301" s="42"/>
    </row>
    <row r="302" ht="14.25" customHeight="1">
      <c r="B302" s="157"/>
      <c r="C302" s="15">
        <v>45859.0</v>
      </c>
      <c r="D302" s="29" t="s">
        <v>8</v>
      </c>
      <c r="E302" s="149">
        <v>100000.0</v>
      </c>
      <c r="F302" s="150"/>
      <c r="G302" s="44" t="s">
        <v>60</v>
      </c>
    </row>
    <row r="303" ht="14.25" customHeight="1">
      <c r="B303" s="157"/>
      <c r="C303" s="15">
        <v>45859.0</v>
      </c>
      <c r="D303" s="29" t="s">
        <v>757</v>
      </c>
      <c r="E303" s="149">
        <v>2000000.0</v>
      </c>
      <c r="F303" s="150"/>
      <c r="G303" s="42"/>
    </row>
    <row r="304" ht="14.25" customHeight="1">
      <c r="B304" s="157"/>
      <c r="C304" s="15">
        <v>45860.0</v>
      </c>
      <c r="D304" s="29" t="s">
        <v>23</v>
      </c>
      <c r="E304" s="153">
        <v>50000.0</v>
      </c>
      <c r="F304" s="154"/>
      <c r="G304" s="42"/>
    </row>
    <row r="305" ht="14.25" customHeight="1">
      <c r="B305" s="157"/>
      <c r="C305" s="15">
        <v>45860.0</v>
      </c>
      <c r="D305" s="29" t="s">
        <v>758</v>
      </c>
      <c r="E305" s="155">
        <v>500000.0</v>
      </c>
      <c r="F305" s="154"/>
      <c r="G305" s="42"/>
    </row>
    <row r="306" ht="14.25" customHeight="1">
      <c r="B306" s="157"/>
      <c r="C306" s="15">
        <v>45860.0</v>
      </c>
      <c r="D306" s="29" t="s">
        <v>391</v>
      </c>
      <c r="E306" s="149">
        <v>24000.0</v>
      </c>
      <c r="F306" s="150"/>
      <c r="G306" s="42"/>
    </row>
    <row r="307" ht="14.25" customHeight="1">
      <c r="B307" s="157"/>
      <c r="C307" s="15">
        <v>45860.0</v>
      </c>
      <c r="D307" s="29" t="s">
        <v>693</v>
      </c>
      <c r="E307" s="149">
        <v>150000.0</v>
      </c>
      <c r="F307" s="150"/>
      <c r="G307" s="42"/>
    </row>
    <row r="308" ht="14.25" customHeight="1">
      <c r="B308" s="157"/>
      <c r="C308" s="15">
        <v>45860.0</v>
      </c>
      <c r="D308" s="29" t="s">
        <v>759</v>
      </c>
      <c r="E308" s="149">
        <v>300000.0</v>
      </c>
      <c r="F308" s="150"/>
      <c r="G308" s="42"/>
    </row>
    <row r="309" ht="14.25" customHeight="1">
      <c r="B309" s="157"/>
      <c r="C309" s="15">
        <v>45860.0</v>
      </c>
      <c r="D309" s="29" t="s">
        <v>740</v>
      </c>
      <c r="E309" s="149">
        <v>28888.0</v>
      </c>
      <c r="F309" s="150"/>
      <c r="G309" s="42"/>
    </row>
    <row r="310" ht="14.25" customHeight="1">
      <c r="B310" s="157"/>
      <c r="C310" s="15">
        <v>45860.0</v>
      </c>
      <c r="D310" s="29" t="s">
        <v>148</v>
      </c>
      <c r="E310" s="149">
        <v>99999.0</v>
      </c>
      <c r="F310" s="150"/>
      <c r="G310" s="42"/>
    </row>
    <row r="311" ht="14.25" customHeight="1">
      <c r="B311" s="157"/>
      <c r="C311" s="15">
        <v>45860.0</v>
      </c>
      <c r="D311" s="29" t="s">
        <v>701</v>
      </c>
      <c r="E311" s="149">
        <v>50000.0</v>
      </c>
      <c r="F311" s="150"/>
      <c r="G311" s="42"/>
    </row>
    <row r="312" ht="14.25" customHeight="1">
      <c r="B312" s="157"/>
      <c r="C312" s="15">
        <v>45861.0</v>
      </c>
      <c r="D312" s="29" t="s">
        <v>591</v>
      </c>
      <c r="E312" s="149">
        <v>5000000.0</v>
      </c>
      <c r="F312" s="150"/>
      <c r="G312" s="42"/>
    </row>
    <row r="313" ht="14.25" customHeight="1">
      <c r="B313" s="157"/>
      <c r="C313" s="15">
        <v>45861.0</v>
      </c>
      <c r="D313" s="29" t="s">
        <v>754</v>
      </c>
      <c r="E313" s="148"/>
      <c r="F313" s="149">
        <v>6000000.0</v>
      </c>
      <c r="G313" s="42"/>
    </row>
    <row r="314" ht="14.25" customHeight="1">
      <c r="B314" s="157"/>
      <c r="C314" s="15">
        <v>45861.0</v>
      </c>
      <c r="D314" s="29" t="s">
        <v>89</v>
      </c>
      <c r="E314" s="149">
        <v>250000.0</v>
      </c>
      <c r="F314" s="148"/>
      <c r="G314" s="42"/>
    </row>
    <row r="315" ht="14.25" customHeight="1">
      <c r="B315" s="157"/>
      <c r="C315" s="15">
        <v>45861.0</v>
      </c>
      <c r="D315" s="29" t="s">
        <v>65</v>
      </c>
      <c r="E315" s="149">
        <v>100000.0</v>
      </c>
      <c r="F315" s="148"/>
      <c r="G315" s="42"/>
    </row>
    <row r="316" ht="14.25" customHeight="1">
      <c r="B316" s="157"/>
      <c r="C316" s="15">
        <v>45861.0</v>
      </c>
      <c r="D316" s="29" t="s">
        <v>391</v>
      </c>
      <c r="E316" s="149">
        <v>20000.0</v>
      </c>
      <c r="F316" s="148"/>
      <c r="G316" s="42"/>
    </row>
    <row r="317" ht="14.25" customHeight="1">
      <c r="B317" s="157"/>
      <c r="C317" s="15">
        <v>45861.0</v>
      </c>
      <c r="D317" s="29" t="s">
        <v>163</v>
      </c>
      <c r="E317" s="149">
        <v>5000000.0</v>
      </c>
      <c r="F317" s="148"/>
      <c r="G317" s="44" t="s">
        <v>9</v>
      </c>
    </row>
    <row r="318" ht="14.25" customHeight="1">
      <c r="B318" s="157"/>
      <c r="C318" s="15">
        <v>45861.0</v>
      </c>
      <c r="D318" s="29" t="s">
        <v>760</v>
      </c>
      <c r="E318" s="149">
        <v>95200.0</v>
      </c>
      <c r="F318" s="148"/>
      <c r="G318" s="42"/>
    </row>
    <row r="319" ht="14.25" customHeight="1">
      <c r="B319" s="157"/>
      <c r="C319" s="15">
        <v>45861.0</v>
      </c>
      <c r="D319" s="29" t="s">
        <v>340</v>
      </c>
      <c r="E319" s="149">
        <v>100000.0</v>
      </c>
      <c r="F319" s="148"/>
      <c r="G319" s="42"/>
    </row>
    <row r="320" ht="14.25" customHeight="1">
      <c r="B320" s="157"/>
      <c r="C320" s="15">
        <v>45861.0</v>
      </c>
      <c r="D320" s="29" t="s">
        <v>14</v>
      </c>
      <c r="E320" s="149">
        <v>28000.0</v>
      </c>
      <c r="F320" s="148"/>
      <c r="G320" s="42"/>
    </row>
    <row r="321" ht="14.25" customHeight="1">
      <c r="B321" s="157"/>
      <c r="C321" s="15">
        <v>45861.0</v>
      </c>
      <c r="D321" s="29" t="s">
        <v>724</v>
      </c>
      <c r="E321" s="149">
        <v>25000.0</v>
      </c>
      <c r="F321" s="148"/>
      <c r="G321" s="42"/>
    </row>
    <row r="322" ht="14.25" customHeight="1">
      <c r="B322" s="157"/>
      <c r="C322" s="15">
        <v>45862.0</v>
      </c>
      <c r="D322" s="29" t="s">
        <v>391</v>
      </c>
      <c r="E322" s="149">
        <v>20000.0</v>
      </c>
      <c r="F322" s="148"/>
      <c r="G322" s="42"/>
    </row>
    <row r="323" ht="14.25" customHeight="1">
      <c r="B323" s="157"/>
      <c r="C323" s="15">
        <v>45862.0</v>
      </c>
      <c r="D323" s="29" t="s">
        <v>724</v>
      </c>
      <c r="E323" s="149">
        <v>25000.0</v>
      </c>
      <c r="F323" s="148"/>
      <c r="G323" s="42"/>
    </row>
    <row r="324" ht="14.25" customHeight="1">
      <c r="B324" s="157"/>
      <c r="C324" s="15">
        <v>45862.0</v>
      </c>
      <c r="D324" s="29" t="s">
        <v>57</v>
      </c>
      <c r="E324" s="149">
        <v>100000.0</v>
      </c>
      <c r="F324" s="148"/>
      <c r="G324" s="42"/>
    </row>
    <row r="325" ht="14.25" customHeight="1">
      <c r="B325" s="157"/>
      <c r="C325" s="15">
        <v>45862.0</v>
      </c>
      <c r="D325" s="16" t="s">
        <v>126</v>
      </c>
      <c r="E325" s="149">
        <v>25000.0</v>
      </c>
      <c r="F325" s="148"/>
      <c r="G325" s="42"/>
    </row>
    <row r="326" ht="14.25" customHeight="1">
      <c r="B326" s="157"/>
      <c r="C326" s="15">
        <v>45862.0</v>
      </c>
      <c r="D326" s="29" t="s">
        <v>761</v>
      </c>
      <c r="E326" s="149">
        <v>300000.0</v>
      </c>
      <c r="F326" s="150"/>
      <c r="G326" s="42"/>
    </row>
    <row r="327" ht="14.25" customHeight="1">
      <c r="B327" s="157"/>
      <c r="C327" s="15">
        <v>45863.0</v>
      </c>
      <c r="D327" s="29" t="s">
        <v>103</v>
      </c>
      <c r="E327" s="149">
        <v>400000.0</v>
      </c>
      <c r="F327" s="150"/>
      <c r="G327" s="42"/>
    </row>
    <row r="328" ht="14.25" customHeight="1">
      <c r="B328" s="157"/>
      <c r="C328" s="15">
        <v>45863.0</v>
      </c>
      <c r="D328" s="29" t="s">
        <v>762</v>
      </c>
      <c r="E328" s="148"/>
      <c r="F328" s="149">
        <v>7400000.0</v>
      </c>
      <c r="G328" s="44" t="s">
        <v>289</v>
      </c>
    </row>
    <row r="329" ht="14.25" customHeight="1">
      <c r="B329" s="157"/>
      <c r="C329" s="15">
        <v>45863.0</v>
      </c>
      <c r="D329" s="29" t="s">
        <v>45</v>
      </c>
      <c r="E329" s="149">
        <v>500000.0</v>
      </c>
      <c r="F329" s="150"/>
      <c r="G329" s="44" t="s">
        <v>46</v>
      </c>
    </row>
    <row r="330" ht="14.25" customHeight="1">
      <c r="B330" s="157"/>
      <c r="C330" s="15">
        <v>45863.0</v>
      </c>
      <c r="D330" s="29" t="s">
        <v>724</v>
      </c>
      <c r="E330" s="149">
        <v>25000.0</v>
      </c>
      <c r="F330" s="150"/>
      <c r="G330" s="42"/>
    </row>
    <row r="331" ht="14.25" customHeight="1">
      <c r="B331" s="157"/>
      <c r="C331" s="15">
        <v>45863.0</v>
      </c>
      <c r="D331" s="29" t="s">
        <v>391</v>
      </c>
      <c r="E331" s="149">
        <v>20000.0</v>
      </c>
      <c r="F331" s="150"/>
      <c r="G331" s="42"/>
    </row>
    <row r="332" ht="14.25" customHeight="1">
      <c r="B332" s="157"/>
      <c r="C332" s="15">
        <v>45863.0</v>
      </c>
      <c r="D332" s="16" t="s">
        <v>353</v>
      </c>
      <c r="E332" s="149">
        <v>50000.0</v>
      </c>
      <c r="F332" s="150"/>
      <c r="G332" s="42"/>
    </row>
    <row r="333" ht="14.25" customHeight="1">
      <c r="B333" s="157"/>
      <c r="C333" s="15">
        <v>45863.0</v>
      </c>
      <c r="D333" s="16" t="s">
        <v>254</v>
      </c>
      <c r="E333" s="149">
        <v>50000.0</v>
      </c>
      <c r="F333" s="150"/>
      <c r="G333" s="42"/>
    </row>
    <row r="334" ht="14.25" customHeight="1">
      <c r="B334" s="157"/>
      <c r="C334" s="15">
        <v>45863.0</v>
      </c>
      <c r="D334" s="29" t="s">
        <v>58</v>
      </c>
      <c r="E334" s="149">
        <v>149346.0</v>
      </c>
      <c r="F334" s="150"/>
      <c r="G334" s="42"/>
    </row>
    <row r="335" ht="14.25" customHeight="1">
      <c r="B335" s="157"/>
      <c r="C335" s="15">
        <v>45863.0</v>
      </c>
      <c r="D335" s="29" t="s">
        <v>534</v>
      </c>
      <c r="E335" s="149">
        <v>50000.0</v>
      </c>
      <c r="F335" s="150"/>
      <c r="G335" s="42"/>
    </row>
    <row r="336" ht="14.25" customHeight="1">
      <c r="B336" s="157"/>
      <c r="C336" s="15">
        <v>45863.0</v>
      </c>
      <c r="D336" s="29" t="s">
        <v>251</v>
      </c>
      <c r="E336" s="149">
        <v>4000000.0</v>
      </c>
      <c r="F336" s="150"/>
      <c r="G336" s="44" t="s">
        <v>9</v>
      </c>
    </row>
    <row r="337" ht="14.25" customHeight="1">
      <c r="B337" s="157"/>
      <c r="C337" s="15">
        <v>45863.0</v>
      </c>
      <c r="D337" s="29" t="s">
        <v>273</v>
      </c>
      <c r="E337" s="149">
        <v>700000.0</v>
      </c>
      <c r="F337" s="150"/>
      <c r="G337" s="42"/>
    </row>
    <row r="338" ht="14.25" customHeight="1">
      <c r="B338" s="157"/>
      <c r="C338" s="15">
        <v>45863.0</v>
      </c>
      <c r="D338" s="29" t="s">
        <v>763</v>
      </c>
      <c r="E338" s="149">
        <v>500000.0</v>
      </c>
      <c r="F338" s="150"/>
      <c r="G338" s="44" t="s">
        <v>9</v>
      </c>
    </row>
    <row r="339" ht="14.25" customHeight="1">
      <c r="B339" s="157"/>
      <c r="C339" s="15">
        <v>45863.0</v>
      </c>
      <c r="D339" s="29" t="s">
        <v>187</v>
      </c>
      <c r="E339" s="149">
        <v>500000.0</v>
      </c>
      <c r="F339" s="150"/>
      <c r="G339" s="42"/>
    </row>
    <row r="340" ht="14.25" customHeight="1">
      <c r="B340" s="157"/>
      <c r="C340" s="15">
        <v>45864.0</v>
      </c>
      <c r="D340" s="29" t="s">
        <v>262</v>
      </c>
      <c r="E340" s="149">
        <v>150000.0</v>
      </c>
      <c r="F340" s="150"/>
      <c r="G340" s="42"/>
    </row>
    <row r="341" ht="14.25" customHeight="1">
      <c r="B341" s="157"/>
      <c r="C341" s="15">
        <v>45864.0</v>
      </c>
      <c r="D341" s="29" t="s">
        <v>384</v>
      </c>
      <c r="E341" s="149">
        <v>500000.0</v>
      </c>
      <c r="F341" s="150"/>
      <c r="G341" s="42"/>
    </row>
    <row r="342" ht="14.25" customHeight="1">
      <c r="B342" s="157"/>
      <c r="C342" s="15">
        <v>45864.0</v>
      </c>
      <c r="D342" s="29" t="s">
        <v>259</v>
      </c>
      <c r="E342" s="149">
        <v>50000.0</v>
      </c>
      <c r="F342" s="150"/>
      <c r="G342" s="44" t="s">
        <v>9</v>
      </c>
    </row>
    <row r="343" ht="14.25" customHeight="1">
      <c r="B343" s="157"/>
      <c r="C343" s="15">
        <v>45864.0</v>
      </c>
      <c r="D343" s="29" t="s">
        <v>724</v>
      </c>
      <c r="E343" s="149">
        <v>25000.0</v>
      </c>
      <c r="F343" s="150"/>
      <c r="G343" s="42"/>
    </row>
    <row r="344" ht="14.25" customHeight="1">
      <c r="B344" s="157"/>
      <c r="C344" s="15">
        <v>45864.0</v>
      </c>
      <c r="D344" s="29" t="s">
        <v>171</v>
      </c>
      <c r="E344" s="149">
        <v>5153.0</v>
      </c>
      <c r="F344" s="150"/>
      <c r="G344" s="44" t="s">
        <v>9</v>
      </c>
    </row>
    <row r="345" ht="14.25" customHeight="1">
      <c r="B345" s="157"/>
      <c r="C345" s="15">
        <v>45865.0</v>
      </c>
      <c r="D345" s="29" t="s">
        <v>541</v>
      </c>
      <c r="E345" s="149">
        <v>100000.0</v>
      </c>
      <c r="F345" s="150"/>
      <c r="G345" s="42"/>
    </row>
    <row r="346" ht="14.25" customHeight="1">
      <c r="B346" s="157"/>
      <c r="C346" s="15">
        <v>45865.0</v>
      </c>
      <c r="D346" s="29" t="s">
        <v>94</v>
      </c>
      <c r="E346" s="149">
        <v>25000.0</v>
      </c>
      <c r="F346" s="150"/>
      <c r="G346" s="42"/>
    </row>
    <row r="347" ht="14.25" customHeight="1">
      <c r="B347" s="157"/>
      <c r="C347" s="15">
        <v>45865.0</v>
      </c>
      <c r="D347" s="29" t="s">
        <v>724</v>
      </c>
      <c r="E347" s="149">
        <v>50000.0</v>
      </c>
      <c r="F347" s="150"/>
      <c r="G347" s="42"/>
    </row>
    <row r="348" ht="14.25" customHeight="1">
      <c r="B348" s="157"/>
      <c r="C348" s="15">
        <v>45865.0</v>
      </c>
      <c r="D348" s="29" t="s">
        <v>464</v>
      </c>
      <c r="E348" s="149">
        <v>50000.0</v>
      </c>
      <c r="F348" s="150"/>
      <c r="G348" s="42"/>
    </row>
    <row r="349" ht="14.25" customHeight="1">
      <c r="B349" s="157"/>
      <c r="C349" s="15">
        <v>45865.0</v>
      </c>
      <c r="D349" s="29" t="s">
        <v>703</v>
      </c>
      <c r="E349" s="149">
        <v>100000.0</v>
      </c>
      <c r="F349" s="150"/>
      <c r="G349" s="42"/>
    </row>
    <row r="350" ht="14.25" customHeight="1">
      <c r="B350" s="157"/>
      <c r="C350" s="15">
        <v>45865.0</v>
      </c>
      <c r="D350" s="29" t="s">
        <v>143</v>
      </c>
      <c r="E350" s="149">
        <v>500000.0</v>
      </c>
      <c r="F350" s="150"/>
      <c r="G350" s="44" t="s">
        <v>9</v>
      </c>
    </row>
    <row r="351" ht="14.25" customHeight="1">
      <c r="B351" s="157"/>
      <c r="C351" s="15">
        <v>45865.0</v>
      </c>
      <c r="D351" s="29" t="s">
        <v>350</v>
      </c>
      <c r="E351" s="149">
        <v>50000.0</v>
      </c>
      <c r="F351" s="150"/>
      <c r="G351" s="42"/>
    </row>
    <row r="352" ht="14.25" customHeight="1">
      <c r="B352" s="157"/>
      <c r="C352" s="15">
        <v>45865.0</v>
      </c>
      <c r="D352" s="29" t="s">
        <v>510</v>
      </c>
      <c r="E352" s="149">
        <v>50000.0</v>
      </c>
      <c r="F352" s="150"/>
      <c r="G352" s="42"/>
    </row>
    <row r="353" ht="14.25" customHeight="1">
      <c r="B353" s="157"/>
      <c r="C353" s="15">
        <v>45865.0</v>
      </c>
      <c r="D353" s="29" t="s">
        <v>621</v>
      </c>
      <c r="E353" s="149">
        <v>1500000.0</v>
      </c>
      <c r="F353" s="150"/>
      <c r="G353" s="42"/>
    </row>
    <row r="354" ht="14.25" customHeight="1">
      <c r="B354" s="157"/>
      <c r="C354" s="15">
        <v>45865.0</v>
      </c>
      <c r="D354" s="29" t="s">
        <v>451</v>
      </c>
      <c r="E354" s="149">
        <v>1000000.0</v>
      </c>
      <c r="F354" s="150"/>
      <c r="G354" s="44" t="s">
        <v>9</v>
      </c>
    </row>
    <row r="355" ht="14.25" customHeight="1">
      <c r="B355" s="157"/>
      <c r="C355" s="15">
        <v>45865.0</v>
      </c>
      <c r="D355" s="29" t="s">
        <v>100</v>
      </c>
      <c r="E355" s="149">
        <v>250000.0</v>
      </c>
      <c r="F355" s="150"/>
      <c r="G355" s="44" t="s">
        <v>9</v>
      </c>
    </row>
    <row r="356" ht="14.25" customHeight="1">
      <c r="B356" s="157"/>
      <c r="C356" s="15">
        <v>45865.0</v>
      </c>
      <c r="D356" s="29" t="s">
        <v>754</v>
      </c>
      <c r="E356" s="148"/>
      <c r="F356" s="149">
        <v>6000000.0</v>
      </c>
      <c r="G356" s="42"/>
    </row>
    <row r="357" ht="14.25" customHeight="1">
      <c r="B357" s="157"/>
      <c r="C357" s="15">
        <v>45865.0</v>
      </c>
      <c r="D357" s="29" t="s">
        <v>580</v>
      </c>
      <c r="E357" s="149">
        <v>1000000.0</v>
      </c>
      <c r="F357" s="150"/>
      <c r="G357" s="44" t="s">
        <v>9</v>
      </c>
    </row>
    <row r="358" ht="14.25" customHeight="1">
      <c r="B358" s="157"/>
      <c r="C358" s="15">
        <v>45865.0</v>
      </c>
      <c r="D358" s="29" t="s">
        <v>178</v>
      </c>
      <c r="E358" s="149">
        <v>150000.0</v>
      </c>
      <c r="F358" s="150"/>
      <c r="G358" s="42"/>
    </row>
    <row r="359" ht="14.25" customHeight="1">
      <c r="B359" s="157"/>
      <c r="C359" s="15">
        <v>45865.0</v>
      </c>
      <c r="D359" s="29" t="s">
        <v>268</v>
      </c>
      <c r="E359" s="149">
        <v>50000.0</v>
      </c>
      <c r="F359" s="150"/>
      <c r="G359" s="42"/>
    </row>
    <row r="360" ht="14.25" customHeight="1">
      <c r="B360" s="157"/>
      <c r="C360" s="15">
        <v>45865.0</v>
      </c>
      <c r="D360" s="29" t="s">
        <v>233</v>
      </c>
      <c r="E360" s="149">
        <v>300000.0</v>
      </c>
      <c r="F360" s="150"/>
      <c r="G360" s="42"/>
    </row>
    <row r="361" ht="14.25" customHeight="1">
      <c r="B361" s="157"/>
      <c r="C361" s="15">
        <v>45866.0</v>
      </c>
      <c r="D361" s="29" t="s">
        <v>727</v>
      </c>
      <c r="E361" s="149">
        <v>50000.0</v>
      </c>
      <c r="F361" s="150"/>
      <c r="G361" s="42"/>
    </row>
    <row r="362" ht="14.25" customHeight="1">
      <c r="B362" s="157"/>
      <c r="C362" s="15">
        <v>45866.0</v>
      </c>
      <c r="D362" s="29" t="s">
        <v>421</v>
      </c>
      <c r="E362" s="149">
        <v>50000.0</v>
      </c>
      <c r="F362" s="150"/>
      <c r="G362" s="42"/>
    </row>
    <row r="363" ht="14.25" customHeight="1">
      <c r="B363" s="157"/>
      <c r="C363" s="15">
        <v>45866.0</v>
      </c>
      <c r="D363" s="29" t="s">
        <v>764</v>
      </c>
      <c r="E363" s="149">
        <v>1000000.0</v>
      </c>
      <c r="F363" s="150"/>
      <c r="G363" s="42"/>
    </row>
    <row r="364" ht="14.25" customHeight="1">
      <c r="B364" s="157"/>
      <c r="C364" s="15">
        <v>45866.0</v>
      </c>
      <c r="D364" s="29" t="s">
        <v>64</v>
      </c>
      <c r="E364" s="149">
        <v>50000.0</v>
      </c>
      <c r="F364" s="150"/>
      <c r="G364" s="42"/>
    </row>
    <row r="365" ht="14.25" customHeight="1">
      <c r="B365" s="157"/>
      <c r="C365" s="15">
        <v>45866.0</v>
      </c>
      <c r="D365" s="29" t="s">
        <v>719</v>
      </c>
      <c r="E365" s="149">
        <v>600000.0</v>
      </c>
      <c r="F365" s="150"/>
      <c r="G365" s="42"/>
    </row>
    <row r="366" ht="14.25" customHeight="1">
      <c r="B366" s="157"/>
      <c r="C366" s="15">
        <v>45866.0</v>
      </c>
      <c r="D366" s="29" t="s">
        <v>507</v>
      </c>
      <c r="E366" s="149">
        <v>37777.0</v>
      </c>
      <c r="F366" s="150"/>
      <c r="G366" s="42"/>
    </row>
    <row r="367" ht="14.25" customHeight="1">
      <c r="B367" s="157"/>
      <c r="C367" s="15">
        <v>45866.0</v>
      </c>
      <c r="D367" s="29" t="s">
        <v>391</v>
      </c>
      <c r="E367" s="149">
        <v>25000.0</v>
      </c>
      <c r="F367" s="150"/>
      <c r="G367" s="42"/>
    </row>
    <row r="368" ht="14.25" customHeight="1">
      <c r="B368" s="157"/>
      <c r="C368" s="15">
        <v>45866.0</v>
      </c>
      <c r="D368" s="29" t="s">
        <v>127</v>
      </c>
      <c r="E368" s="149">
        <v>100000.0</v>
      </c>
      <c r="F368" s="150"/>
      <c r="G368" s="42"/>
    </row>
    <row r="369" ht="14.25" customHeight="1">
      <c r="B369" s="157"/>
      <c r="C369" s="15">
        <v>45866.0</v>
      </c>
      <c r="D369" s="29" t="s">
        <v>740</v>
      </c>
      <c r="E369" s="149">
        <v>36220.0</v>
      </c>
      <c r="F369" s="150"/>
      <c r="G369" s="42"/>
    </row>
    <row r="370" ht="14.25" customHeight="1">
      <c r="B370" s="157"/>
      <c r="C370" s="15">
        <v>45866.0</v>
      </c>
      <c r="D370" s="29" t="s">
        <v>274</v>
      </c>
      <c r="E370" s="149">
        <v>100000.0</v>
      </c>
      <c r="F370" s="150"/>
      <c r="G370" s="44" t="s">
        <v>9</v>
      </c>
    </row>
    <row r="371" ht="14.25" customHeight="1">
      <c r="B371" s="157"/>
      <c r="C371" s="15">
        <v>45866.0</v>
      </c>
      <c r="D371" s="29" t="s">
        <v>260</v>
      </c>
      <c r="E371" s="149">
        <v>200000.0</v>
      </c>
      <c r="F371" s="150"/>
      <c r="G371" s="42"/>
    </row>
    <row r="372" ht="14.25" customHeight="1">
      <c r="B372" s="157"/>
      <c r="C372" s="15">
        <v>45866.0</v>
      </c>
      <c r="D372" s="29" t="s">
        <v>162</v>
      </c>
      <c r="E372" s="149">
        <v>50000.0</v>
      </c>
      <c r="F372" s="150"/>
      <c r="G372" s="42"/>
    </row>
    <row r="373" ht="14.25" customHeight="1">
      <c r="B373" s="157"/>
      <c r="C373" s="15">
        <v>45866.0</v>
      </c>
      <c r="D373" s="29" t="s">
        <v>396</v>
      </c>
      <c r="E373" s="149">
        <v>100000.0</v>
      </c>
      <c r="F373" s="150"/>
      <c r="G373" s="42"/>
    </row>
    <row r="374" ht="14.25" customHeight="1">
      <c r="B374" s="157"/>
      <c r="C374" s="15">
        <v>45866.0</v>
      </c>
      <c r="D374" s="29" t="s">
        <v>697</v>
      </c>
      <c r="E374" s="149">
        <v>1500000.0</v>
      </c>
      <c r="F374" s="150"/>
      <c r="G374" s="42"/>
    </row>
    <row r="375" ht="14.25" customHeight="1">
      <c r="B375" s="157"/>
      <c r="C375" s="15">
        <v>45867.0</v>
      </c>
      <c r="D375" s="29" t="s">
        <v>391</v>
      </c>
      <c r="E375" s="149">
        <v>20000.0</v>
      </c>
      <c r="F375" s="150"/>
      <c r="G375" s="42"/>
    </row>
    <row r="376" ht="14.25" customHeight="1">
      <c r="B376" s="157"/>
      <c r="C376" s="15">
        <v>45867.0</v>
      </c>
      <c r="D376" s="29" t="s">
        <v>724</v>
      </c>
      <c r="E376" s="149">
        <v>25000.0</v>
      </c>
      <c r="F376" s="150"/>
      <c r="G376" s="42"/>
    </row>
    <row r="377" ht="14.25" customHeight="1">
      <c r="B377" s="157"/>
      <c r="C377" s="15">
        <v>45867.0</v>
      </c>
      <c r="D377" s="29" t="s">
        <v>765</v>
      </c>
      <c r="E377" s="149">
        <v>300000.0</v>
      </c>
      <c r="F377" s="150"/>
      <c r="G377" s="42"/>
    </row>
    <row r="378" ht="14.25" customHeight="1">
      <c r="B378" s="157"/>
      <c r="C378" s="15">
        <v>45867.0</v>
      </c>
      <c r="D378" s="29" t="s">
        <v>280</v>
      </c>
      <c r="E378" s="149">
        <v>100000.0</v>
      </c>
      <c r="F378" s="150"/>
      <c r="G378" s="42"/>
    </row>
    <row r="379" ht="14.25" customHeight="1">
      <c r="B379" s="157"/>
      <c r="C379" s="15">
        <v>45867.0</v>
      </c>
      <c r="D379" s="29" t="s">
        <v>733</v>
      </c>
      <c r="E379" s="149">
        <v>100000.0</v>
      </c>
      <c r="F379" s="150"/>
      <c r="G379" s="42"/>
    </row>
    <row r="380" ht="14.25" customHeight="1">
      <c r="B380" s="157"/>
      <c r="C380" s="15">
        <v>45867.0</v>
      </c>
      <c r="D380" s="29" t="s">
        <v>376</v>
      </c>
      <c r="E380" s="149">
        <v>100000.0</v>
      </c>
      <c r="F380" s="150"/>
      <c r="G380" s="44" t="s">
        <v>9</v>
      </c>
    </row>
    <row r="381" ht="14.25" customHeight="1">
      <c r="B381" s="157"/>
      <c r="C381" s="15">
        <v>45867.0</v>
      </c>
      <c r="D381" s="29" t="s">
        <v>766</v>
      </c>
      <c r="E381" s="149">
        <v>1000000.0</v>
      </c>
      <c r="F381" s="150"/>
      <c r="G381" s="42"/>
    </row>
    <row r="382" ht="14.25" customHeight="1">
      <c r="B382" s="157"/>
      <c r="C382" s="15">
        <v>45868.0</v>
      </c>
      <c r="D382" s="29" t="s">
        <v>754</v>
      </c>
      <c r="E382" s="148"/>
      <c r="F382" s="149">
        <v>6000000.0</v>
      </c>
      <c r="G382" s="42"/>
    </row>
    <row r="383" ht="14.25" customHeight="1">
      <c r="B383" s="157"/>
      <c r="C383" s="15">
        <v>45868.0</v>
      </c>
      <c r="D383" s="29" t="s">
        <v>767</v>
      </c>
      <c r="E383" s="148"/>
      <c r="F383" s="149">
        <v>1.1E7</v>
      </c>
      <c r="G383" s="44" t="s">
        <v>289</v>
      </c>
    </row>
    <row r="384" ht="14.25" customHeight="1">
      <c r="B384" s="157"/>
      <c r="C384" s="15">
        <v>45868.0</v>
      </c>
      <c r="D384" s="29" t="s">
        <v>768</v>
      </c>
      <c r="E384" s="149">
        <v>40000.0</v>
      </c>
      <c r="F384" s="150"/>
      <c r="G384" s="44" t="s">
        <v>9</v>
      </c>
    </row>
    <row r="385" ht="14.25" customHeight="1">
      <c r="B385" s="157"/>
      <c r="C385" s="15">
        <v>45868.0</v>
      </c>
      <c r="D385" s="29" t="s">
        <v>336</v>
      </c>
      <c r="E385" s="149">
        <v>200000.0</v>
      </c>
      <c r="F385" s="150"/>
      <c r="G385" s="42"/>
    </row>
    <row r="386" ht="14.25" customHeight="1">
      <c r="B386" s="157"/>
      <c r="C386" s="15">
        <v>45868.0</v>
      </c>
      <c r="D386" s="29" t="s">
        <v>358</v>
      </c>
      <c r="E386" s="149">
        <v>1000000.0</v>
      </c>
      <c r="F386" s="150"/>
      <c r="G386" s="42"/>
    </row>
    <row r="387" ht="14.25" customHeight="1">
      <c r="B387" s="157"/>
      <c r="C387" s="15">
        <v>45868.0</v>
      </c>
      <c r="D387" s="29" t="s">
        <v>655</v>
      </c>
      <c r="E387" s="149">
        <v>300000.0</v>
      </c>
      <c r="F387" s="150"/>
      <c r="G387" s="42"/>
    </row>
    <row r="388" ht="14.25" customHeight="1">
      <c r="B388" s="157"/>
      <c r="C388" s="15">
        <v>45868.0</v>
      </c>
      <c r="D388" s="29" t="s">
        <v>769</v>
      </c>
      <c r="E388" s="149">
        <v>50000.0</v>
      </c>
      <c r="F388" s="150"/>
      <c r="G388" s="42"/>
    </row>
    <row r="389" ht="14.25" customHeight="1">
      <c r="B389" s="157"/>
      <c r="C389" s="15">
        <v>45868.0</v>
      </c>
      <c r="D389" s="29" t="s">
        <v>114</v>
      </c>
      <c r="E389" s="149">
        <v>500000.0</v>
      </c>
      <c r="F389" s="150"/>
      <c r="G389" s="44" t="s">
        <v>9</v>
      </c>
    </row>
    <row r="390" ht="14.25" customHeight="1">
      <c r="B390" s="157"/>
      <c r="C390" s="15">
        <v>45868.0</v>
      </c>
      <c r="D390" s="29" t="s">
        <v>391</v>
      </c>
      <c r="E390" s="149">
        <v>20000.0</v>
      </c>
      <c r="F390" s="150"/>
      <c r="G390" s="42"/>
    </row>
    <row r="391" ht="14.25" customHeight="1">
      <c r="B391" s="157"/>
      <c r="C391" s="15">
        <v>45868.0</v>
      </c>
      <c r="D391" s="29" t="s">
        <v>421</v>
      </c>
      <c r="E391" s="149">
        <v>50000.0</v>
      </c>
      <c r="F391" s="150"/>
      <c r="G391" s="42"/>
    </row>
    <row r="392" ht="14.25" customHeight="1">
      <c r="B392" s="157"/>
      <c r="C392" s="15">
        <v>45868.0</v>
      </c>
      <c r="D392" s="29" t="s">
        <v>432</v>
      </c>
      <c r="E392" s="149">
        <v>5000000.0</v>
      </c>
      <c r="F392" s="150"/>
      <c r="G392" s="42"/>
    </row>
    <row r="393" ht="14.25" customHeight="1">
      <c r="B393" s="157"/>
      <c r="C393" s="15">
        <v>45868.0</v>
      </c>
      <c r="D393" s="29" t="s">
        <v>418</v>
      </c>
      <c r="E393" s="149">
        <v>100000.0</v>
      </c>
      <c r="F393" s="150"/>
      <c r="G393" s="42"/>
    </row>
    <row r="394" ht="14.25" customHeight="1">
      <c r="B394" s="157"/>
      <c r="C394" s="15">
        <v>45868.0</v>
      </c>
      <c r="D394" s="29" t="s">
        <v>724</v>
      </c>
      <c r="E394" s="149">
        <v>25000.0</v>
      </c>
      <c r="F394" s="150"/>
      <c r="G394" s="42"/>
    </row>
    <row r="395" ht="14.25" customHeight="1">
      <c r="B395" s="157"/>
      <c r="C395" s="15">
        <v>45868.0</v>
      </c>
      <c r="D395" s="29" t="s">
        <v>483</v>
      </c>
      <c r="E395" s="149">
        <v>1000000.0</v>
      </c>
      <c r="F395" s="150"/>
      <c r="G395" s="42"/>
    </row>
    <row r="396" ht="14.25" customHeight="1">
      <c r="B396" s="157"/>
      <c r="C396" s="15">
        <v>45868.0</v>
      </c>
      <c r="D396" s="29" t="s">
        <v>605</v>
      </c>
      <c r="E396" s="149">
        <v>100000.0</v>
      </c>
      <c r="F396" s="150"/>
      <c r="G396" s="42"/>
    </row>
    <row r="397" ht="14.25" customHeight="1">
      <c r="B397" s="157"/>
      <c r="C397" s="15">
        <v>45868.0</v>
      </c>
      <c r="D397" s="29" t="s">
        <v>359</v>
      </c>
      <c r="E397" s="149">
        <v>100000.0</v>
      </c>
      <c r="F397" s="150"/>
      <c r="G397" s="42"/>
    </row>
    <row r="398" ht="14.25" customHeight="1">
      <c r="B398" s="157"/>
      <c r="C398" s="15">
        <v>45868.0</v>
      </c>
      <c r="D398" s="29" t="s">
        <v>266</v>
      </c>
      <c r="E398" s="149">
        <v>288888.0</v>
      </c>
      <c r="F398" s="150"/>
      <c r="G398" s="42"/>
    </row>
    <row r="399" ht="14.25" customHeight="1">
      <c r="B399" s="157"/>
      <c r="C399" s="15">
        <v>45868.0</v>
      </c>
      <c r="D399" s="29" t="s">
        <v>121</v>
      </c>
      <c r="E399" s="149">
        <v>50000.0</v>
      </c>
      <c r="F399" s="150"/>
      <c r="G399" s="44" t="s">
        <v>9</v>
      </c>
    </row>
    <row r="400" ht="14.25" customHeight="1">
      <c r="B400" s="157"/>
      <c r="C400" s="15">
        <v>45869.0</v>
      </c>
      <c r="D400" s="29" t="s">
        <v>770</v>
      </c>
      <c r="E400" s="148"/>
      <c r="F400" s="149">
        <v>1000000.0</v>
      </c>
      <c r="G400" s="42"/>
    </row>
    <row r="401" ht="14.25" customHeight="1">
      <c r="B401" s="157"/>
      <c r="C401" s="15">
        <v>45869.0</v>
      </c>
      <c r="D401" s="29" t="s">
        <v>283</v>
      </c>
      <c r="E401" s="149">
        <v>100000.0</v>
      </c>
      <c r="F401" s="150"/>
      <c r="G401" s="42"/>
    </row>
    <row r="402" ht="14.25" customHeight="1">
      <c r="B402" s="157"/>
      <c r="C402" s="15">
        <v>45869.0</v>
      </c>
      <c r="D402" s="29" t="s">
        <v>250</v>
      </c>
      <c r="E402" s="149">
        <v>100000.0</v>
      </c>
      <c r="F402" s="150"/>
      <c r="G402" s="42"/>
    </row>
    <row r="403" ht="14.25" customHeight="1">
      <c r="B403" s="157"/>
      <c r="C403" s="15">
        <v>45869.0</v>
      </c>
      <c r="D403" s="29" t="s">
        <v>391</v>
      </c>
      <c r="E403" s="149">
        <v>100000.0</v>
      </c>
      <c r="F403" s="150"/>
      <c r="G403" s="42"/>
    </row>
    <row r="404" ht="14.25" customHeight="1">
      <c r="B404" s="157"/>
      <c r="C404" s="15">
        <v>45869.0</v>
      </c>
      <c r="D404" s="29" t="s">
        <v>47</v>
      </c>
      <c r="E404" s="149">
        <v>300000.0</v>
      </c>
      <c r="F404" s="150"/>
      <c r="G404" s="42"/>
    </row>
    <row r="405" ht="14.25" customHeight="1">
      <c r="B405" s="157"/>
      <c r="C405" s="15">
        <v>45869.0</v>
      </c>
      <c r="D405" s="29" t="s">
        <v>44</v>
      </c>
      <c r="E405" s="149">
        <v>750000.0</v>
      </c>
      <c r="F405" s="150"/>
      <c r="G405" s="42"/>
    </row>
    <row r="406" ht="14.25" customHeight="1">
      <c r="B406" s="157"/>
      <c r="C406" s="15">
        <v>45869.0</v>
      </c>
      <c r="D406" s="29" t="s">
        <v>162</v>
      </c>
      <c r="E406" s="149">
        <v>50000.0</v>
      </c>
      <c r="F406" s="150"/>
      <c r="G406" s="42"/>
    </row>
    <row r="407" ht="14.25" customHeight="1">
      <c r="B407" s="157"/>
      <c r="C407" s="15">
        <v>45869.0</v>
      </c>
      <c r="D407" s="29" t="s">
        <v>254</v>
      </c>
      <c r="E407" s="149">
        <v>50000.0</v>
      </c>
      <c r="F407" s="150"/>
      <c r="G407" s="44" t="s">
        <v>9</v>
      </c>
    </row>
    <row r="408" ht="14.25" customHeight="1">
      <c r="B408" s="157"/>
      <c r="C408" s="15">
        <v>45869.0</v>
      </c>
      <c r="D408" s="29" t="s">
        <v>12</v>
      </c>
      <c r="E408" s="149">
        <v>200000.0</v>
      </c>
      <c r="F408" s="150"/>
      <c r="G408" s="44" t="s">
        <v>9</v>
      </c>
    </row>
    <row r="409" ht="14.25" customHeight="1">
      <c r="B409" s="157"/>
      <c r="C409" s="15">
        <v>45869.0</v>
      </c>
      <c r="D409" s="16" t="s">
        <v>434</v>
      </c>
      <c r="E409" s="148"/>
      <c r="F409" s="149">
        <v>30000.0</v>
      </c>
      <c r="G409" s="42"/>
    </row>
    <row r="410" ht="14.25" customHeight="1">
      <c r="B410" s="33"/>
      <c r="C410" s="33"/>
      <c r="D410" s="34" t="s">
        <v>291</v>
      </c>
      <c r="E410" s="35">
        <f t="shared" ref="E410:F410" si="1">SUM(E8:E409)</f>
        <v>142856412</v>
      </c>
      <c r="F410" s="35">
        <f t="shared" si="1"/>
        <v>131115621</v>
      </c>
    </row>
    <row r="411" ht="14.25" customHeight="1">
      <c r="B411" s="147"/>
      <c r="C411" s="127"/>
      <c r="D411" s="128" t="s">
        <v>771</v>
      </c>
      <c r="E411" s="129">
        <f>E6+E410-F410</f>
        <v>28201882</v>
      </c>
      <c r="F411" s="37"/>
    </row>
    <row r="412" ht="14.25" customHeight="1">
      <c r="E412" s="37"/>
      <c r="F412" s="37"/>
    </row>
    <row r="413" ht="14.25" customHeight="1">
      <c r="D413" s="36" t="s">
        <v>293</v>
      </c>
      <c r="E413" s="37">
        <f>E6</f>
        <v>16461091</v>
      </c>
      <c r="F413" s="37"/>
    </row>
    <row r="414" ht="14.25" customHeight="1">
      <c r="D414" s="1" t="s">
        <v>9</v>
      </c>
      <c r="E414" s="2">
        <f>Sum(E11,E13,E23,E40,E44,E60,E64,E74,E75,E78,E83,E94,E102,E106,E108,E111,E120,E128,E132,E172,E173,E178,E196,E200,E210,E215,E230,E235,E238,E242,E259,E268,E273,E284,E287,E291,E294,E317,E336,E338,E342,E344,E350,E354,E355,E357,E370,E380,E384,E389,E399,E407,E408)</f>
        <v>36049155</v>
      </c>
      <c r="F414" s="99"/>
      <c r="G414" s="2"/>
    </row>
    <row r="415" ht="14.25" customHeight="1">
      <c r="D415" s="1" t="s">
        <v>46</v>
      </c>
      <c r="E415" s="2">
        <f>Sum(E72,E113,E185,E262,E299,E329)</f>
        <v>14400000</v>
      </c>
      <c r="F415" s="99"/>
      <c r="G415" s="160"/>
    </row>
    <row r="416" ht="14.25" customHeight="1">
      <c r="D416" s="39" t="s">
        <v>735</v>
      </c>
      <c r="E416" s="37">
        <f>Sum(E96,E129,E131,E160,E170)</f>
        <v>2550308</v>
      </c>
      <c r="F416" s="2"/>
    </row>
    <row r="417" ht="14.25" customHeight="1">
      <c r="D417" s="36" t="s">
        <v>60</v>
      </c>
      <c r="E417" s="37">
        <f>Sum(E12,E36,E159,E203,E302)</f>
        <v>1050000</v>
      </c>
      <c r="F417" s="2"/>
    </row>
    <row r="418" ht="14.25" customHeight="1">
      <c r="D418" s="44" t="s">
        <v>289</v>
      </c>
      <c r="E418" s="37">
        <f>-Sum(F179,F180,F328,F383)</f>
        <v>-27683000</v>
      </c>
      <c r="F418" s="2"/>
    </row>
    <row r="419" ht="14.25" customHeight="1">
      <c r="D419" s="39" t="s">
        <v>161</v>
      </c>
      <c r="E419" s="37">
        <f>E149</f>
        <v>200000</v>
      </c>
      <c r="F419" s="2"/>
    </row>
    <row r="420" ht="14.25" customHeight="1">
      <c r="D420" s="36" t="s">
        <v>295</v>
      </c>
      <c r="E420" s="37">
        <f>E410</f>
        <v>142856412</v>
      </c>
      <c r="F420" s="2"/>
    </row>
    <row r="421" ht="14.25" customHeight="1">
      <c r="D421" s="36" t="s">
        <v>296</v>
      </c>
      <c r="E421" s="37">
        <f>F410</f>
        <v>131115621</v>
      </c>
      <c r="F421" s="2"/>
    </row>
    <row r="422" ht="14.25" customHeight="1">
      <c r="D422" s="36" t="s">
        <v>528</v>
      </c>
      <c r="E422" s="37">
        <f>E413+E420-E421</f>
        <v>28201882</v>
      </c>
      <c r="F422" s="2"/>
    </row>
    <row r="423" ht="14.25" customHeight="1">
      <c r="D423" s="1" t="s">
        <v>298</v>
      </c>
      <c r="E423" s="2">
        <f>E413+E420-E421-E414-E415-E416-E417-E418-E419</f>
        <v>1635419</v>
      </c>
      <c r="F423" s="2"/>
    </row>
    <row r="424" ht="14.25" customHeight="1">
      <c r="E424" s="2"/>
      <c r="F424" s="2"/>
    </row>
    <row r="425" ht="14.25" customHeight="1">
      <c r="E425" s="2"/>
      <c r="F425" s="2"/>
    </row>
    <row r="426" ht="14.25" customHeight="1">
      <c r="E426" s="2"/>
      <c r="F426" s="2"/>
    </row>
    <row r="427" ht="14.25" customHeight="1">
      <c r="E427" s="2"/>
      <c r="F427" s="2"/>
    </row>
    <row r="428" ht="14.25" customHeight="1">
      <c r="E428" s="2"/>
      <c r="F428" s="2"/>
    </row>
    <row r="429" ht="14.25" customHeight="1">
      <c r="E429" s="2"/>
      <c r="F429" s="2"/>
    </row>
    <row r="430" ht="14.25" customHeight="1">
      <c r="E430" s="2"/>
      <c r="F430" s="2"/>
    </row>
    <row r="431" ht="14.25" customHeight="1">
      <c r="E431" s="2"/>
      <c r="F431" s="2"/>
    </row>
    <row r="432" ht="14.25" customHeight="1">
      <c r="E432" s="2"/>
      <c r="F432" s="2"/>
    </row>
    <row r="433" ht="14.25" customHeight="1">
      <c r="E433" s="2"/>
      <c r="F433" s="2"/>
    </row>
    <row r="434" ht="14.25" customHeight="1">
      <c r="E434" s="2"/>
      <c r="F434" s="2"/>
    </row>
    <row r="435" ht="14.25" customHeight="1">
      <c r="E435" s="2"/>
      <c r="F435" s="2"/>
    </row>
    <row r="436" ht="14.25" customHeight="1">
      <c r="E436" s="2"/>
      <c r="F436" s="2"/>
    </row>
    <row r="437" ht="14.25" customHeight="1">
      <c r="E437" s="2"/>
      <c r="F437" s="2"/>
    </row>
    <row r="438" ht="14.25" customHeight="1">
      <c r="E438" s="2"/>
      <c r="F438" s="2"/>
    </row>
    <row r="439" ht="14.25" customHeight="1">
      <c r="E439" s="2"/>
      <c r="F439" s="2"/>
    </row>
    <row r="440" ht="14.25" customHeight="1">
      <c r="E440" s="2"/>
      <c r="F440" s="2"/>
    </row>
    <row r="441" ht="14.25" customHeight="1">
      <c r="E441" s="2"/>
      <c r="F441" s="2"/>
    </row>
    <row r="442" ht="14.25" customHeight="1">
      <c r="E442" s="2"/>
      <c r="F442" s="2"/>
    </row>
    <row r="443" ht="14.25" customHeight="1">
      <c r="E443" s="2"/>
      <c r="F443" s="2"/>
    </row>
    <row r="444" ht="14.25" customHeight="1">
      <c r="E444" s="2"/>
      <c r="F444" s="2"/>
    </row>
    <row r="445" ht="14.25" customHeight="1">
      <c r="E445" s="2"/>
      <c r="F445" s="2"/>
    </row>
    <row r="446" ht="14.25" customHeight="1">
      <c r="E446" s="2"/>
      <c r="F446" s="2"/>
    </row>
    <row r="447" ht="14.25" customHeight="1">
      <c r="E447" s="2"/>
      <c r="F447" s="2"/>
    </row>
    <row r="448" ht="14.25" customHeight="1">
      <c r="E448" s="2"/>
      <c r="F448" s="2"/>
    </row>
    <row r="449" ht="14.25" customHeight="1">
      <c r="E449" s="2"/>
      <c r="F449" s="2"/>
    </row>
    <row r="450" ht="14.25" customHeight="1">
      <c r="E450" s="2"/>
      <c r="F450" s="2"/>
    </row>
    <row r="451" ht="14.25" customHeight="1">
      <c r="E451" s="2"/>
      <c r="F451" s="2"/>
    </row>
    <row r="452" ht="14.25" customHeight="1">
      <c r="E452" s="2"/>
      <c r="F452" s="2"/>
    </row>
    <row r="453" ht="14.25" customHeight="1">
      <c r="E453" s="2"/>
      <c r="F453" s="2"/>
    </row>
    <row r="454" ht="14.25" customHeight="1">
      <c r="E454" s="2"/>
      <c r="F454" s="2"/>
    </row>
    <row r="455" ht="14.25" customHeight="1">
      <c r="E455" s="2"/>
      <c r="F455" s="2"/>
    </row>
    <row r="456" ht="14.25" customHeight="1">
      <c r="E456" s="2"/>
      <c r="F456" s="2"/>
    </row>
    <row r="457" ht="14.25" customHeight="1">
      <c r="E457" s="2"/>
      <c r="F457" s="2"/>
    </row>
    <row r="458" ht="14.25" customHeight="1">
      <c r="E458" s="2"/>
      <c r="F458" s="2"/>
    </row>
    <row r="459" ht="14.25" customHeight="1">
      <c r="E459" s="2"/>
      <c r="F459" s="2"/>
    </row>
    <row r="460" ht="14.25" customHeight="1">
      <c r="E460" s="2"/>
      <c r="F460" s="2"/>
    </row>
    <row r="461" ht="14.25" customHeight="1">
      <c r="E461" s="2"/>
      <c r="F461" s="2"/>
    </row>
    <row r="462" ht="14.25" customHeight="1">
      <c r="E462" s="2"/>
      <c r="F462" s="2"/>
    </row>
    <row r="463" ht="14.25" customHeight="1">
      <c r="E463" s="2"/>
      <c r="F463" s="2"/>
    </row>
    <row r="464" ht="14.25" customHeight="1">
      <c r="E464" s="2"/>
      <c r="F464" s="2"/>
    </row>
    <row r="465" ht="14.25" customHeight="1">
      <c r="E465" s="2"/>
      <c r="F465" s="2"/>
    </row>
    <row r="466" ht="14.25" customHeight="1">
      <c r="E466" s="2"/>
      <c r="F466" s="2"/>
    </row>
    <row r="467" ht="14.25" customHeight="1">
      <c r="E467" s="2"/>
      <c r="F467" s="2"/>
    </row>
    <row r="468" ht="14.25" customHeight="1">
      <c r="E468" s="2"/>
      <c r="F468" s="2"/>
    </row>
    <row r="469" ht="14.25" customHeight="1">
      <c r="E469" s="2"/>
      <c r="F469" s="2"/>
    </row>
    <row r="470" ht="14.25" customHeight="1">
      <c r="E470" s="2"/>
      <c r="F470" s="2"/>
    </row>
    <row r="471" ht="14.25" customHeight="1">
      <c r="E471" s="2"/>
      <c r="F471" s="2"/>
    </row>
    <row r="472" ht="14.25" customHeight="1">
      <c r="E472" s="2"/>
      <c r="F472" s="2"/>
    </row>
    <row r="473" ht="14.25" customHeight="1">
      <c r="E473" s="2"/>
      <c r="F473" s="2"/>
    </row>
    <row r="474" ht="14.25" customHeight="1">
      <c r="E474" s="2"/>
      <c r="F474" s="2"/>
    </row>
    <row r="475" ht="14.25" customHeight="1">
      <c r="E475" s="2"/>
      <c r="F475" s="2"/>
    </row>
    <row r="476" ht="14.25" customHeight="1">
      <c r="E476" s="2"/>
      <c r="F476" s="2"/>
    </row>
    <row r="477" ht="14.25" customHeight="1">
      <c r="E477" s="2"/>
      <c r="F477" s="2"/>
    </row>
    <row r="478" ht="14.25" customHeight="1">
      <c r="E478" s="2"/>
      <c r="F478" s="2"/>
    </row>
    <row r="479" ht="14.25" customHeight="1">
      <c r="E479" s="2"/>
      <c r="F479" s="2"/>
    </row>
    <row r="480" ht="14.25" customHeight="1">
      <c r="E480" s="2"/>
      <c r="F480" s="2"/>
    </row>
    <row r="481" ht="14.25" customHeight="1">
      <c r="E481" s="2"/>
      <c r="F481" s="2"/>
    </row>
    <row r="482" ht="14.25" customHeight="1">
      <c r="E482" s="2"/>
      <c r="F482" s="2"/>
    </row>
    <row r="483" ht="14.25" customHeight="1">
      <c r="E483" s="2"/>
      <c r="F483" s="2"/>
    </row>
    <row r="484" ht="14.25" customHeight="1">
      <c r="E484" s="2"/>
      <c r="F484" s="2"/>
    </row>
    <row r="485" ht="14.25" customHeight="1">
      <c r="E485" s="2"/>
      <c r="F485" s="2"/>
    </row>
    <row r="486" ht="14.25" customHeight="1">
      <c r="E486" s="2"/>
      <c r="F486" s="2"/>
    </row>
    <row r="487" ht="14.25" customHeight="1">
      <c r="E487" s="2"/>
      <c r="F487" s="2"/>
    </row>
    <row r="488" ht="14.25" customHeight="1">
      <c r="E488" s="2"/>
      <c r="F488" s="2"/>
    </row>
    <row r="489" ht="14.25" customHeight="1">
      <c r="E489" s="2"/>
      <c r="F489" s="2"/>
    </row>
    <row r="490" ht="14.25" customHeight="1">
      <c r="E490" s="2"/>
      <c r="F490" s="2"/>
    </row>
    <row r="491" ht="14.25" customHeight="1">
      <c r="E491" s="2"/>
      <c r="F491" s="2"/>
    </row>
    <row r="492" ht="14.25" customHeight="1">
      <c r="E492" s="2"/>
      <c r="F492" s="2"/>
    </row>
    <row r="493" ht="14.25" customHeight="1">
      <c r="E493" s="2"/>
      <c r="F493" s="2"/>
    </row>
    <row r="494" ht="14.25" customHeight="1">
      <c r="E494" s="2"/>
      <c r="F494" s="2"/>
    </row>
    <row r="495" ht="14.25" customHeight="1">
      <c r="E495" s="2"/>
      <c r="F495" s="2"/>
    </row>
    <row r="496" ht="14.25" customHeight="1">
      <c r="E496" s="2"/>
      <c r="F496" s="2"/>
    </row>
    <row r="497" ht="14.25" customHeight="1">
      <c r="E497" s="2"/>
      <c r="F497" s="2"/>
    </row>
    <row r="498" ht="14.25" customHeight="1">
      <c r="E498" s="2"/>
      <c r="F498" s="2"/>
    </row>
    <row r="499" ht="14.25" customHeight="1">
      <c r="E499" s="2"/>
      <c r="F499" s="2"/>
    </row>
    <row r="500" ht="14.25" customHeight="1">
      <c r="E500" s="2"/>
      <c r="F500" s="2"/>
    </row>
    <row r="501" ht="14.25" customHeight="1">
      <c r="E501" s="2"/>
      <c r="F501" s="2"/>
    </row>
    <row r="502" ht="14.25" customHeight="1">
      <c r="E502" s="2"/>
      <c r="F502" s="2"/>
    </row>
    <row r="503" ht="14.25" customHeight="1">
      <c r="E503" s="2"/>
      <c r="F503" s="2"/>
    </row>
    <row r="504" ht="14.25" customHeight="1">
      <c r="E504" s="2"/>
      <c r="F504" s="2"/>
    </row>
    <row r="505" ht="14.25" customHeight="1">
      <c r="E505" s="2"/>
      <c r="F505" s="2"/>
    </row>
    <row r="506" ht="14.25" customHeight="1">
      <c r="E506" s="2"/>
      <c r="F506" s="2"/>
    </row>
    <row r="507" ht="14.25" customHeight="1">
      <c r="E507" s="2"/>
      <c r="F507" s="2"/>
    </row>
    <row r="508" ht="14.25" customHeight="1">
      <c r="E508" s="2"/>
      <c r="F508" s="2"/>
    </row>
    <row r="509" ht="14.25" customHeight="1">
      <c r="E509" s="2"/>
      <c r="F509" s="2"/>
    </row>
    <row r="510" ht="14.25" customHeight="1">
      <c r="E510" s="2"/>
      <c r="F510" s="2"/>
    </row>
    <row r="511" ht="14.25" customHeight="1">
      <c r="E511" s="2"/>
      <c r="F511" s="2"/>
    </row>
    <row r="512" ht="14.25" customHeight="1">
      <c r="E512" s="2"/>
      <c r="F512" s="2"/>
    </row>
    <row r="513" ht="14.25" customHeight="1">
      <c r="E513" s="2"/>
      <c r="F513" s="2"/>
    </row>
    <row r="514" ht="14.25" customHeight="1">
      <c r="E514" s="2"/>
      <c r="F514" s="2"/>
    </row>
    <row r="515" ht="14.25" customHeight="1">
      <c r="E515" s="2"/>
      <c r="F515" s="2"/>
    </row>
    <row r="516" ht="14.25" customHeight="1">
      <c r="E516" s="2"/>
      <c r="F516" s="2"/>
    </row>
    <row r="517" ht="14.25" customHeight="1">
      <c r="E517" s="2"/>
      <c r="F517" s="2"/>
    </row>
    <row r="518" ht="14.25" customHeight="1">
      <c r="E518" s="2"/>
      <c r="F518" s="2"/>
    </row>
    <row r="519" ht="14.25" customHeight="1">
      <c r="E519" s="2"/>
      <c r="F519" s="2"/>
    </row>
    <row r="520" ht="14.25" customHeight="1">
      <c r="E520" s="2"/>
      <c r="F520" s="2"/>
    </row>
    <row r="521" ht="14.25" customHeight="1">
      <c r="E521" s="2"/>
      <c r="F521" s="2"/>
    </row>
    <row r="522" ht="14.25" customHeight="1">
      <c r="E522" s="2"/>
      <c r="F522" s="2"/>
    </row>
    <row r="523" ht="14.25" customHeight="1">
      <c r="E523" s="2"/>
      <c r="F523" s="2"/>
    </row>
    <row r="524" ht="14.25" customHeight="1">
      <c r="E524" s="2"/>
      <c r="F524" s="2"/>
    </row>
    <row r="525" ht="14.25" customHeight="1">
      <c r="E525" s="2"/>
      <c r="F525" s="2"/>
    </row>
    <row r="526" ht="14.25" customHeight="1">
      <c r="E526" s="2"/>
      <c r="F526" s="2"/>
    </row>
    <row r="527" ht="14.25" customHeight="1">
      <c r="E527" s="2"/>
      <c r="F527" s="2"/>
    </row>
    <row r="528" ht="14.25" customHeight="1">
      <c r="E528" s="2"/>
      <c r="F528" s="2"/>
    </row>
    <row r="529" ht="14.25" customHeight="1">
      <c r="E529" s="2"/>
      <c r="F529" s="2"/>
    </row>
    <row r="530" ht="14.25" customHeight="1">
      <c r="E530" s="2"/>
      <c r="F530" s="2"/>
    </row>
    <row r="531" ht="14.25" customHeight="1">
      <c r="E531" s="2"/>
      <c r="F531" s="2"/>
    </row>
    <row r="532" ht="14.25" customHeight="1">
      <c r="E532" s="2"/>
      <c r="F532" s="2"/>
    </row>
    <row r="533" ht="14.25" customHeight="1">
      <c r="E533" s="2"/>
      <c r="F533" s="2"/>
    </row>
    <row r="534" ht="14.25" customHeight="1">
      <c r="E534" s="2"/>
      <c r="F534" s="2"/>
    </row>
    <row r="535" ht="14.25" customHeight="1">
      <c r="E535" s="2"/>
      <c r="F535" s="2"/>
    </row>
    <row r="536" ht="14.25" customHeight="1">
      <c r="E536" s="2"/>
      <c r="F536" s="2"/>
    </row>
    <row r="537" ht="14.25" customHeight="1">
      <c r="E537" s="2"/>
      <c r="F537" s="2"/>
    </row>
    <row r="538" ht="14.25" customHeight="1">
      <c r="E538" s="2"/>
      <c r="F538" s="2"/>
    </row>
    <row r="539" ht="14.25" customHeight="1">
      <c r="E539" s="2"/>
      <c r="F539" s="2"/>
    </row>
    <row r="540" ht="14.25" customHeight="1">
      <c r="E540" s="2"/>
      <c r="F540" s="2"/>
    </row>
    <row r="541" ht="14.25" customHeight="1">
      <c r="E541" s="2"/>
      <c r="F541" s="2"/>
    </row>
    <row r="542" ht="14.25" customHeight="1">
      <c r="E542" s="2"/>
      <c r="F542" s="2"/>
    </row>
    <row r="543" ht="14.25" customHeight="1">
      <c r="E543" s="2"/>
      <c r="F543" s="2"/>
    </row>
    <row r="544" ht="14.25" customHeight="1">
      <c r="E544" s="2"/>
      <c r="F544" s="2"/>
    </row>
    <row r="545" ht="14.25" customHeight="1">
      <c r="E545" s="2"/>
      <c r="F545" s="2"/>
    </row>
    <row r="546" ht="14.25" customHeight="1">
      <c r="E546" s="2"/>
      <c r="F546" s="2"/>
    </row>
    <row r="547" ht="14.25" customHeight="1">
      <c r="E547" s="2"/>
      <c r="F547" s="2"/>
    </row>
    <row r="548" ht="14.25" customHeight="1">
      <c r="E548" s="2"/>
      <c r="F548" s="2"/>
    </row>
    <row r="549" ht="14.25" customHeight="1">
      <c r="E549" s="2"/>
      <c r="F549" s="2"/>
    </row>
    <row r="550" ht="14.25" customHeight="1">
      <c r="E550" s="2"/>
      <c r="F550" s="2"/>
    </row>
    <row r="551" ht="14.25" customHeight="1">
      <c r="E551" s="2"/>
      <c r="F551" s="2"/>
    </row>
    <row r="552" ht="14.25" customHeight="1">
      <c r="E552" s="2"/>
      <c r="F552" s="2"/>
    </row>
    <row r="553" ht="14.25" customHeight="1">
      <c r="E553" s="2"/>
      <c r="F553" s="2"/>
    </row>
    <row r="554" ht="14.25" customHeight="1">
      <c r="E554" s="2"/>
      <c r="F554" s="2"/>
    </row>
    <row r="555" ht="14.25" customHeight="1">
      <c r="E555" s="2"/>
      <c r="F555" s="2"/>
    </row>
    <row r="556" ht="14.25" customHeight="1">
      <c r="E556" s="2"/>
      <c r="F556" s="2"/>
    </row>
    <row r="557" ht="14.25" customHeight="1">
      <c r="E557" s="2"/>
      <c r="F557" s="2"/>
    </row>
    <row r="558" ht="14.25" customHeight="1">
      <c r="E558" s="2"/>
      <c r="F558" s="2"/>
    </row>
    <row r="559" ht="14.25" customHeight="1">
      <c r="E559" s="2"/>
      <c r="F559" s="2"/>
    </row>
    <row r="560" ht="14.25" customHeight="1">
      <c r="E560" s="2"/>
      <c r="F560" s="2"/>
    </row>
    <row r="561" ht="14.25" customHeight="1">
      <c r="E561" s="2"/>
      <c r="F561" s="2"/>
    </row>
    <row r="562" ht="14.25" customHeight="1">
      <c r="E562" s="2"/>
      <c r="F562" s="2"/>
    </row>
    <row r="563" ht="14.25" customHeight="1">
      <c r="E563" s="2"/>
      <c r="F563" s="2"/>
    </row>
    <row r="564" ht="14.25" customHeight="1">
      <c r="E564" s="2"/>
      <c r="F564" s="2"/>
    </row>
    <row r="565" ht="14.25" customHeight="1">
      <c r="E565" s="2"/>
      <c r="F565" s="2"/>
    </row>
    <row r="566" ht="14.25" customHeight="1">
      <c r="E566" s="2"/>
      <c r="F566" s="2"/>
    </row>
    <row r="567" ht="14.25" customHeight="1">
      <c r="E567" s="2"/>
      <c r="F567" s="2"/>
    </row>
    <row r="568" ht="14.25" customHeight="1">
      <c r="E568" s="2"/>
      <c r="F568" s="2"/>
    </row>
    <row r="569" ht="14.25" customHeight="1">
      <c r="E569" s="2"/>
      <c r="F569" s="2"/>
    </row>
    <row r="570" ht="14.25" customHeight="1">
      <c r="E570" s="2"/>
      <c r="F570" s="2"/>
    </row>
    <row r="571" ht="14.25" customHeight="1">
      <c r="E571" s="2"/>
      <c r="F571" s="2"/>
    </row>
    <row r="572" ht="14.25" customHeight="1">
      <c r="E572" s="2"/>
      <c r="F572" s="2"/>
    </row>
    <row r="573" ht="14.25" customHeight="1">
      <c r="E573" s="2"/>
      <c r="F573" s="2"/>
    </row>
    <row r="574" ht="14.25" customHeight="1">
      <c r="E574" s="2"/>
      <c r="F574" s="2"/>
    </row>
    <row r="575" ht="14.25" customHeight="1">
      <c r="E575" s="2"/>
      <c r="F575" s="2"/>
    </row>
    <row r="576" ht="14.25" customHeight="1">
      <c r="E576" s="2"/>
      <c r="F576" s="2"/>
    </row>
    <row r="577" ht="14.25" customHeight="1">
      <c r="E577" s="2"/>
      <c r="F577" s="2"/>
    </row>
    <row r="578" ht="14.25" customHeight="1">
      <c r="E578" s="2"/>
      <c r="F578" s="2"/>
    </row>
    <row r="579" ht="14.25" customHeight="1">
      <c r="E579" s="2"/>
      <c r="F579" s="2"/>
    </row>
    <row r="580" ht="14.25" customHeight="1">
      <c r="E580" s="2"/>
      <c r="F580" s="2"/>
    </row>
    <row r="581" ht="14.25" customHeight="1">
      <c r="E581" s="2"/>
      <c r="F581" s="2"/>
    </row>
    <row r="582" ht="14.25" customHeight="1">
      <c r="E582" s="2"/>
      <c r="F582" s="2"/>
    </row>
    <row r="583" ht="14.25" customHeight="1">
      <c r="E583" s="2"/>
      <c r="F583" s="2"/>
    </row>
    <row r="584" ht="14.25" customHeight="1">
      <c r="E584" s="2"/>
      <c r="F584" s="2"/>
    </row>
    <row r="585" ht="14.25" customHeight="1">
      <c r="E585" s="2"/>
      <c r="F585" s="2"/>
    </row>
    <row r="586" ht="14.25" customHeight="1">
      <c r="E586" s="2"/>
      <c r="F586" s="2"/>
    </row>
    <row r="587" ht="14.25" customHeight="1">
      <c r="E587" s="2"/>
      <c r="F587" s="2"/>
    </row>
    <row r="588" ht="14.25" customHeight="1">
      <c r="E588" s="2"/>
      <c r="F588" s="2"/>
    </row>
    <row r="589" ht="14.25" customHeight="1">
      <c r="E589" s="2"/>
      <c r="F589" s="2"/>
    </row>
    <row r="590" ht="14.25" customHeight="1">
      <c r="E590" s="2"/>
      <c r="F590" s="2"/>
    </row>
    <row r="591" ht="14.25" customHeight="1">
      <c r="E591" s="2"/>
      <c r="F591" s="2"/>
    </row>
    <row r="592" ht="14.25" customHeight="1">
      <c r="E592" s="2"/>
      <c r="F592" s="2"/>
    </row>
    <row r="593" ht="14.25" customHeight="1">
      <c r="E593" s="2"/>
      <c r="F593" s="2"/>
    </row>
    <row r="594" ht="14.25" customHeight="1">
      <c r="E594" s="2"/>
      <c r="F594" s="2"/>
    </row>
    <row r="595" ht="14.25" customHeight="1">
      <c r="E595" s="2"/>
      <c r="F595" s="2"/>
    </row>
    <row r="596" ht="14.25" customHeight="1">
      <c r="E596" s="2"/>
      <c r="F596" s="2"/>
    </row>
    <row r="597" ht="14.25" customHeight="1">
      <c r="E597" s="2"/>
      <c r="F597" s="2"/>
    </row>
    <row r="598" ht="14.25" customHeight="1">
      <c r="E598" s="2"/>
      <c r="F598" s="2"/>
    </row>
    <row r="599" ht="14.25" customHeight="1">
      <c r="E599" s="2"/>
      <c r="F599" s="2"/>
    </row>
    <row r="600" ht="14.25" customHeight="1">
      <c r="E600" s="2"/>
      <c r="F600" s="2"/>
    </row>
    <row r="601" ht="14.25" customHeight="1">
      <c r="E601" s="2"/>
      <c r="F601" s="2"/>
    </row>
    <row r="602" ht="14.25" customHeight="1">
      <c r="E602" s="2"/>
      <c r="F602" s="2"/>
    </row>
    <row r="603" ht="14.25" customHeight="1">
      <c r="E603" s="2"/>
      <c r="F603" s="2"/>
    </row>
    <row r="604" ht="14.25" customHeight="1">
      <c r="E604" s="2"/>
      <c r="F604" s="2"/>
    </row>
    <row r="605" ht="14.25" customHeight="1">
      <c r="E605" s="2"/>
      <c r="F605" s="2"/>
    </row>
    <row r="606" ht="14.25" customHeight="1">
      <c r="E606" s="2"/>
      <c r="F606" s="2"/>
    </row>
    <row r="607" ht="14.25" customHeight="1">
      <c r="E607" s="2"/>
      <c r="F607" s="2"/>
    </row>
    <row r="608" ht="14.25" customHeight="1">
      <c r="E608" s="2"/>
      <c r="F608" s="2"/>
    </row>
    <row r="609" ht="14.25" customHeight="1">
      <c r="E609" s="2"/>
      <c r="F609" s="2"/>
    </row>
    <row r="610" ht="14.25" customHeight="1">
      <c r="E610" s="2"/>
      <c r="F610" s="2"/>
    </row>
    <row r="611" ht="14.25" customHeight="1">
      <c r="E611" s="2"/>
      <c r="F611" s="2"/>
    </row>
    <row r="612" ht="14.25" customHeight="1">
      <c r="E612" s="2"/>
      <c r="F612" s="2"/>
    </row>
    <row r="613" ht="14.25" customHeight="1">
      <c r="E613" s="2"/>
      <c r="F613" s="2"/>
    </row>
    <row r="614" ht="14.25" customHeight="1">
      <c r="E614" s="2"/>
      <c r="F614" s="2"/>
    </row>
    <row r="615" ht="14.25" customHeight="1">
      <c r="E615" s="2"/>
      <c r="F615" s="2"/>
    </row>
    <row r="616" ht="14.25" customHeight="1">
      <c r="E616" s="2"/>
      <c r="F616" s="2"/>
    </row>
    <row r="617" ht="14.25" customHeight="1">
      <c r="E617" s="2"/>
      <c r="F617" s="2"/>
    </row>
    <row r="618" ht="14.25" customHeight="1">
      <c r="E618" s="2"/>
      <c r="F618" s="2"/>
    </row>
    <row r="619" ht="14.25" customHeight="1">
      <c r="E619" s="2"/>
      <c r="F619" s="2"/>
    </row>
    <row r="620" ht="14.25" customHeight="1">
      <c r="E620" s="2"/>
      <c r="F620" s="2"/>
    </row>
    <row r="621" ht="14.25" customHeight="1">
      <c r="E621" s="2"/>
      <c r="F621" s="2"/>
    </row>
    <row r="622" ht="14.25" customHeight="1">
      <c r="E622" s="2"/>
      <c r="F622" s="2"/>
    </row>
    <row r="623" ht="14.25" customHeight="1">
      <c r="E623" s="2"/>
      <c r="F623" s="2"/>
    </row>
    <row r="624" ht="14.25" customHeight="1">
      <c r="E624" s="2"/>
      <c r="F624" s="2"/>
    </row>
    <row r="625" ht="14.25" customHeight="1">
      <c r="E625" s="2"/>
      <c r="F625" s="2"/>
    </row>
    <row r="626" ht="14.25" customHeight="1">
      <c r="E626" s="2"/>
      <c r="F626" s="2"/>
    </row>
    <row r="627" ht="14.25" customHeight="1">
      <c r="E627" s="2"/>
      <c r="F627" s="2"/>
    </row>
    <row r="628" ht="14.25" customHeight="1">
      <c r="E628" s="2"/>
      <c r="F628" s="2"/>
    </row>
    <row r="629" ht="14.25" customHeight="1">
      <c r="E629" s="2"/>
      <c r="F629" s="2"/>
    </row>
    <row r="630" ht="14.25" customHeight="1">
      <c r="E630" s="2"/>
      <c r="F630" s="2"/>
    </row>
    <row r="631" ht="14.25" customHeight="1">
      <c r="E631" s="2"/>
      <c r="F631" s="2"/>
    </row>
    <row r="632" ht="14.25" customHeight="1">
      <c r="E632" s="2"/>
      <c r="F632" s="2"/>
    </row>
    <row r="633" ht="14.25" customHeight="1">
      <c r="E633" s="2"/>
      <c r="F633" s="2"/>
    </row>
    <row r="634" ht="14.25" customHeight="1">
      <c r="E634" s="2"/>
      <c r="F634" s="2"/>
    </row>
    <row r="635" ht="14.25" customHeight="1">
      <c r="E635" s="2"/>
      <c r="F635" s="2"/>
    </row>
    <row r="636" ht="14.25" customHeight="1">
      <c r="E636" s="2"/>
      <c r="F636" s="2"/>
    </row>
    <row r="637" ht="14.25" customHeight="1">
      <c r="E637" s="2"/>
      <c r="F637" s="2"/>
    </row>
    <row r="638" ht="14.25" customHeight="1">
      <c r="E638" s="2"/>
      <c r="F638" s="2"/>
    </row>
    <row r="639" ht="14.25" customHeight="1">
      <c r="E639" s="2"/>
      <c r="F639" s="2"/>
    </row>
    <row r="640" ht="14.25" customHeight="1">
      <c r="E640" s="2"/>
      <c r="F640" s="2"/>
    </row>
    <row r="641" ht="14.25" customHeight="1">
      <c r="E641" s="2"/>
      <c r="F641" s="2"/>
    </row>
    <row r="642" ht="14.25" customHeight="1">
      <c r="E642" s="2"/>
      <c r="F642" s="2"/>
    </row>
    <row r="643" ht="14.25" customHeight="1">
      <c r="E643" s="2"/>
      <c r="F643" s="2"/>
    </row>
    <row r="644" ht="14.25" customHeight="1">
      <c r="E644" s="2"/>
      <c r="F644" s="2"/>
    </row>
    <row r="645" ht="14.25" customHeight="1">
      <c r="E645" s="2"/>
      <c r="F645" s="2"/>
    </row>
    <row r="646" ht="14.25" customHeight="1">
      <c r="E646" s="2"/>
      <c r="F646" s="2"/>
    </row>
    <row r="647" ht="14.25" customHeight="1">
      <c r="E647" s="2"/>
      <c r="F647" s="2"/>
    </row>
    <row r="648" ht="14.25" customHeight="1">
      <c r="E648" s="2"/>
      <c r="F648" s="2"/>
    </row>
    <row r="649" ht="14.25" customHeight="1">
      <c r="E649" s="2"/>
      <c r="F649" s="2"/>
    </row>
    <row r="650" ht="14.25" customHeight="1">
      <c r="E650" s="2"/>
      <c r="F650" s="2"/>
    </row>
    <row r="651" ht="14.25" customHeight="1">
      <c r="E651" s="2"/>
      <c r="F651" s="2"/>
    </row>
    <row r="652" ht="14.25" customHeight="1">
      <c r="E652" s="2"/>
      <c r="F652" s="2"/>
    </row>
    <row r="653" ht="14.25" customHeight="1">
      <c r="E653" s="2"/>
      <c r="F653" s="2"/>
    </row>
    <row r="654" ht="14.25" customHeight="1">
      <c r="E654" s="2"/>
      <c r="F654" s="2"/>
    </row>
    <row r="655" ht="14.25" customHeight="1">
      <c r="E655" s="2"/>
      <c r="F655" s="2"/>
    </row>
    <row r="656" ht="14.25" customHeight="1">
      <c r="E656" s="2"/>
      <c r="F656" s="2"/>
    </row>
    <row r="657" ht="14.25" customHeight="1">
      <c r="E657" s="2"/>
      <c r="F657" s="2"/>
    </row>
    <row r="658" ht="14.25" customHeight="1">
      <c r="E658" s="2"/>
      <c r="F658" s="2"/>
    </row>
    <row r="659" ht="14.25" customHeight="1">
      <c r="E659" s="2"/>
      <c r="F659" s="2"/>
    </row>
    <row r="660" ht="14.25" customHeight="1">
      <c r="E660" s="2"/>
      <c r="F660" s="2"/>
    </row>
    <row r="661" ht="14.25" customHeight="1">
      <c r="E661" s="2"/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</sheetData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64.57"/>
    <col customWidth="1" min="5" max="6" width="21.71"/>
    <col customWidth="1" min="7" max="7" width="21.14"/>
    <col customWidth="1" min="8" max="26" width="8.71"/>
  </cols>
  <sheetData>
    <row r="1" ht="14.25" customHeight="1">
      <c r="A1" s="136"/>
      <c r="B1" s="1" t="s">
        <v>0</v>
      </c>
      <c r="C1" s="136"/>
      <c r="D1" s="136"/>
      <c r="E1" s="2"/>
      <c r="F1" s="2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ht="14.25" customHeight="1">
      <c r="A2" s="136"/>
      <c r="B2" s="9" t="s">
        <v>772</v>
      </c>
      <c r="C2" s="136"/>
      <c r="D2" s="136"/>
      <c r="E2" s="2"/>
      <c r="F2" s="2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ht="14.25" customHeight="1">
      <c r="A3" s="136"/>
      <c r="B3" s="9" t="s">
        <v>678</v>
      </c>
      <c r="C3" s="136"/>
      <c r="D3" s="136"/>
      <c r="E3" s="2"/>
      <c r="F3" s="2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 ht="14.25" customHeight="1">
      <c r="A4" s="136"/>
      <c r="B4" s="4" t="s">
        <v>613</v>
      </c>
      <c r="C4" s="4" t="s">
        <v>679</v>
      </c>
      <c r="D4" s="4" t="s">
        <v>4</v>
      </c>
      <c r="E4" s="5" t="s">
        <v>5</v>
      </c>
      <c r="F4" s="5" t="s">
        <v>6</v>
      </c>
      <c r="G4" s="2">
        <f>E512</f>
        <v>51892765.55</v>
      </c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ht="5.25" customHeight="1">
      <c r="A5" s="136"/>
      <c r="B5" s="7"/>
      <c r="C5" s="7"/>
      <c r="D5" s="7"/>
      <c r="E5" s="8"/>
      <c r="F5" s="8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ht="14.25" customHeight="1">
      <c r="A6" s="9"/>
      <c r="B6" s="10"/>
      <c r="C6" s="10"/>
      <c r="D6" s="11" t="s">
        <v>773</v>
      </c>
      <c r="E6" s="137">
        <v>2.820188255E7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0"/>
      <c r="D7" s="11"/>
      <c r="E7" s="14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136"/>
      <c r="B8" s="56">
        <v>1.0</v>
      </c>
      <c r="C8" s="15">
        <v>45870.0</v>
      </c>
      <c r="D8" s="30" t="s">
        <v>774</v>
      </c>
      <c r="E8" s="142"/>
      <c r="F8" s="138">
        <v>7400000.0</v>
      </c>
      <c r="G8" s="119" t="s">
        <v>289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ht="14.25" customHeight="1">
      <c r="A9" s="136"/>
      <c r="B9" s="56">
        <f t="shared" ref="B9:B61" si="1">B8+1</f>
        <v>2</v>
      </c>
      <c r="C9" s="15">
        <v>45870.0</v>
      </c>
      <c r="D9" s="30" t="s">
        <v>457</v>
      </c>
      <c r="E9" s="138">
        <v>1000000.0</v>
      </c>
      <c r="F9" s="139"/>
      <c r="G9" s="89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ht="14.25" customHeight="1">
      <c r="A10" s="136"/>
      <c r="B10" s="56">
        <f t="shared" si="1"/>
        <v>3</v>
      </c>
      <c r="C10" s="15">
        <v>45870.0</v>
      </c>
      <c r="D10" s="30" t="s">
        <v>45</v>
      </c>
      <c r="E10" s="138">
        <v>500000.0</v>
      </c>
      <c r="F10" s="139"/>
      <c r="G10" s="119" t="s">
        <v>46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ht="14.25" customHeight="1">
      <c r="A11" s="136"/>
      <c r="B11" s="56">
        <f t="shared" si="1"/>
        <v>4</v>
      </c>
      <c r="C11" s="15">
        <v>45870.0</v>
      </c>
      <c r="D11" s="30" t="s">
        <v>278</v>
      </c>
      <c r="E11" s="138">
        <v>70000.0</v>
      </c>
      <c r="F11" s="139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ht="14.25" customHeight="1">
      <c r="A12" s="136"/>
      <c r="B12" s="56">
        <f t="shared" si="1"/>
        <v>5</v>
      </c>
      <c r="C12" s="15">
        <v>45870.0</v>
      </c>
      <c r="D12" s="30" t="s">
        <v>20</v>
      </c>
      <c r="E12" s="138">
        <v>100000.0</v>
      </c>
      <c r="F12" s="139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ht="14.25" customHeight="1">
      <c r="A13" s="136"/>
      <c r="B13" s="56">
        <f t="shared" si="1"/>
        <v>6</v>
      </c>
      <c r="C13" s="15">
        <v>45870.0</v>
      </c>
      <c r="D13" s="30" t="s">
        <v>11</v>
      </c>
      <c r="E13" s="138">
        <v>300000.0</v>
      </c>
      <c r="F13" s="139"/>
      <c r="G13" s="119" t="s">
        <v>9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ht="14.25" customHeight="1">
      <c r="A14" s="136"/>
      <c r="B14" s="56">
        <f t="shared" si="1"/>
        <v>7</v>
      </c>
      <c r="C14" s="15">
        <v>45870.0</v>
      </c>
      <c r="D14" s="30" t="s">
        <v>15</v>
      </c>
      <c r="E14" s="138">
        <v>100000.0</v>
      </c>
      <c r="F14" s="139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ht="14.25" customHeight="1">
      <c r="A15" s="136"/>
      <c r="B15" s="56">
        <f t="shared" si="1"/>
        <v>8</v>
      </c>
      <c r="C15" s="15">
        <v>45870.0</v>
      </c>
      <c r="D15" s="30" t="s">
        <v>392</v>
      </c>
      <c r="E15" s="138">
        <v>100000.0</v>
      </c>
      <c r="F15" s="139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ht="14.25" customHeight="1">
      <c r="A16" s="136"/>
      <c r="B16" s="56">
        <f t="shared" si="1"/>
        <v>9</v>
      </c>
      <c r="C16" s="15">
        <v>45870.0</v>
      </c>
      <c r="D16" s="30" t="s">
        <v>58</v>
      </c>
      <c r="E16" s="138">
        <v>136540.0</v>
      </c>
      <c r="F16" s="139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ht="14.25" customHeight="1">
      <c r="A17" s="136"/>
      <c r="B17" s="56">
        <f t="shared" si="1"/>
        <v>10</v>
      </c>
      <c r="C17" s="15">
        <v>45870.0</v>
      </c>
      <c r="D17" s="30" t="s">
        <v>14</v>
      </c>
      <c r="E17" s="138">
        <v>30000.0</v>
      </c>
      <c r="F17" s="139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ht="14.25" customHeight="1">
      <c r="A18" s="136"/>
      <c r="B18" s="56">
        <f t="shared" si="1"/>
        <v>11</v>
      </c>
      <c r="C18" s="15">
        <v>45870.0</v>
      </c>
      <c r="D18" s="30" t="s">
        <v>693</v>
      </c>
      <c r="E18" s="143">
        <v>200000.0</v>
      </c>
      <c r="F18" s="14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ht="14.25" customHeight="1">
      <c r="A19" s="136"/>
      <c r="B19" s="56">
        <f t="shared" si="1"/>
        <v>12</v>
      </c>
      <c r="C19" s="15">
        <v>45870.0</v>
      </c>
      <c r="D19" s="30" t="s">
        <v>391</v>
      </c>
      <c r="E19" s="145">
        <v>20000.0</v>
      </c>
      <c r="F19" s="14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ht="14.25" customHeight="1">
      <c r="A20" s="136"/>
      <c r="B20" s="56">
        <f t="shared" si="1"/>
        <v>13</v>
      </c>
      <c r="C20" s="15">
        <v>45870.0</v>
      </c>
      <c r="D20" s="30" t="s">
        <v>172</v>
      </c>
      <c r="E20" s="138">
        <v>220000.0</v>
      </c>
      <c r="F20" s="139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ht="14.25" customHeight="1">
      <c r="A21" s="136"/>
      <c r="B21" s="56">
        <f t="shared" si="1"/>
        <v>14</v>
      </c>
      <c r="C21" s="15">
        <v>45870.0</v>
      </c>
      <c r="D21" s="30" t="s">
        <v>144</v>
      </c>
      <c r="E21" s="138">
        <v>250000.0</v>
      </c>
      <c r="F21" s="139"/>
      <c r="G21" s="119" t="s">
        <v>9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ht="14.25" customHeight="1">
      <c r="A22" s="136"/>
      <c r="B22" s="56">
        <f t="shared" si="1"/>
        <v>15</v>
      </c>
      <c r="C22" s="15">
        <v>45870.0</v>
      </c>
      <c r="D22" s="30" t="s">
        <v>33</v>
      </c>
      <c r="E22" s="138">
        <v>400000.0</v>
      </c>
      <c r="F22" s="139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ht="14.25" customHeight="1">
      <c r="A23" s="136"/>
      <c r="B23" s="56">
        <f t="shared" si="1"/>
        <v>16</v>
      </c>
      <c r="C23" s="15">
        <v>45870.0</v>
      </c>
      <c r="D23" s="30" t="s">
        <v>27</v>
      </c>
      <c r="E23" s="138">
        <v>25000.0</v>
      </c>
      <c r="F23" s="139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ht="14.25" customHeight="1">
      <c r="A24" s="136"/>
      <c r="B24" s="56">
        <f t="shared" si="1"/>
        <v>17</v>
      </c>
      <c r="C24" s="15">
        <v>45870.0</v>
      </c>
      <c r="D24" s="30" t="s">
        <v>34</v>
      </c>
      <c r="E24" s="138">
        <v>500000.0</v>
      </c>
      <c r="F24" s="139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ht="14.25" customHeight="1">
      <c r="A25" s="136"/>
      <c r="B25" s="56">
        <f t="shared" si="1"/>
        <v>18</v>
      </c>
      <c r="C25" s="15">
        <v>45870.0</v>
      </c>
      <c r="D25" s="30" t="s">
        <v>201</v>
      </c>
      <c r="E25" s="138">
        <v>100000.0</v>
      </c>
      <c r="F25" s="139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ht="14.25" customHeight="1">
      <c r="A26" s="136"/>
      <c r="B26" s="56">
        <f t="shared" si="1"/>
        <v>19</v>
      </c>
      <c r="C26" s="15">
        <v>45870.0</v>
      </c>
      <c r="D26" s="30" t="s">
        <v>59</v>
      </c>
      <c r="E26" s="138">
        <v>500000.0</v>
      </c>
      <c r="F26" s="139"/>
      <c r="G26" s="119" t="s">
        <v>60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ht="14.25" customHeight="1">
      <c r="A27" s="136"/>
      <c r="B27" s="56">
        <f t="shared" si="1"/>
        <v>20</v>
      </c>
      <c r="C27" s="15">
        <v>45870.0</v>
      </c>
      <c r="D27" s="30" t="s">
        <v>15</v>
      </c>
      <c r="E27" s="138">
        <v>100000.0</v>
      </c>
      <c r="F27" s="139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ht="14.25" customHeight="1">
      <c r="A28" s="136"/>
      <c r="B28" s="56">
        <f t="shared" si="1"/>
        <v>21</v>
      </c>
      <c r="C28" s="15">
        <v>45870.0</v>
      </c>
      <c r="D28" s="30" t="s">
        <v>312</v>
      </c>
      <c r="E28" s="138">
        <v>1500000.0</v>
      </c>
      <c r="F28" s="139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ht="14.25" customHeight="1">
      <c r="A29" s="136"/>
      <c r="B29" s="56">
        <f t="shared" si="1"/>
        <v>22</v>
      </c>
      <c r="C29" s="15">
        <v>45870.0</v>
      </c>
      <c r="D29" s="30" t="s">
        <v>41</v>
      </c>
      <c r="E29" s="138">
        <v>500000.0</v>
      </c>
      <c r="F29" s="142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ht="14.25" customHeight="1">
      <c r="A30" s="136"/>
      <c r="B30" s="56">
        <f t="shared" si="1"/>
        <v>23</v>
      </c>
      <c r="C30" s="15">
        <v>45870.0</v>
      </c>
      <c r="D30" s="30" t="s">
        <v>8</v>
      </c>
      <c r="E30" s="138">
        <v>100000.0</v>
      </c>
      <c r="F30" s="142"/>
      <c r="G30" s="119" t="s">
        <v>9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ht="14.25" customHeight="1">
      <c r="A31" s="136"/>
      <c r="B31" s="56">
        <f t="shared" si="1"/>
        <v>24</v>
      </c>
      <c r="C31" s="15">
        <v>45870.0</v>
      </c>
      <c r="D31" s="30" t="s">
        <v>334</v>
      </c>
      <c r="E31" s="138">
        <v>5000000.0</v>
      </c>
      <c r="F31" s="142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ht="14.25" customHeight="1">
      <c r="A32" s="136"/>
      <c r="B32" s="56">
        <f t="shared" si="1"/>
        <v>25</v>
      </c>
      <c r="C32" s="15">
        <v>45870.0</v>
      </c>
      <c r="D32" s="30" t="s">
        <v>37</v>
      </c>
      <c r="E32" s="138">
        <v>1000000.0</v>
      </c>
      <c r="F32" s="142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ht="14.25" customHeight="1">
      <c r="A33" s="136"/>
      <c r="B33" s="56">
        <f t="shared" si="1"/>
        <v>26</v>
      </c>
      <c r="C33" s="15">
        <v>45870.0</v>
      </c>
      <c r="D33" s="30" t="s">
        <v>315</v>
      </c>
      <c r="E33" s="138">
        <v>25000.0</v>
      </c>
      <c r="F33" s="142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ht="14.25" customHeight="1">
      <c r="A34" s="136"/>
      <c r="B34" s="56">
        <f t="shared" si="1"/>
        <v>27</v>
      </c>
      <c r="C34" s="15">
        <v>45870.0</v>
      </c>
      <c r="D34" s="30" t="s">
        <v>741</v>
      </c>
      <c r="E34" s="138">
        <v>20000.0</v>
      </c>
      <c r="F34" s="142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ht="14.25" customHeight="1">
      <c r="A35" s="136"/>
      <c r="B35" s="56">
        <f t="shared" si="1"/>
        <v>28</v>
      </c>
      <c r="C35" s="15">
        <v>45870.0</v>
      </c>
      <c r="D35" s="30" t="s">
        <v>42</v>
      </c>
      <c r="E35" s="138">
        <v>250000.0</v>
      </c>
      <c r="F35" s="142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ht="14.25" customHeight="1">
      <c r="A36" s="136"/>
      <c r="B36" s="56">
        <f t="shared" si="1"/>
        <v>29</v>
      </c>
      <c r="C36" s="15">
        <v>45870.0</v>
      </c>
      <c r="D36" s="30" t="s">
        <v>775</v>
      </c>
      <c r="E36" s="138">
        <v>10000.0</v>
      </c>
      <c r="F36" s="142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ht="14.25" customHeight="1">
      <c r="A37" s="136"/>
      <c r="B37" s="56">
        <f t="shared" si="1"/>
        <v>30</v>
      </c>
      <c r="C37" s="15">
        <v>45870.0</v>
      </c>
      <c r="D37" s="30" t="s">
        <v>319</v>
      </c>
      <c r="E37" s="138">
        <v>100000.0</v>
      </c>
      <c r="F37" s="142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ht="14.25" customHeight="1">
      <c r="A38" s="136"/>
      <c r="B38" s="56">
        <f t="shared" si="1"/>
        <v>31</v>
      </c>
      <c r="C38" s="15">
        <v>45870.0</v>
      </c>
      <c r="D38" s="30" t="s">
        <v>353</v>
      </c>
      <c r="E38" s="138">
        <v>50000.0</v>
      </c>
      <c r="F38" s="142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ht="14.25" customHeight="1">
      <c r="A39" s="136"/>
      <c r="B39" s="56">
        <f t="shared" si="1"/>
        <v>32</v>
      </c>
      <c r="C39" s="15">
        <v>45870.0</v>
      </c>
      <c r="D39" s="30" t="s">
        <v>166</v>
      </c>
      <c r="E39" s="138">
        <v>1300000.0</v>
      </c>
      <c r="F39" s="142"/>
      <c r="G39" s="119" t="s">
        <v>9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ht="14.25" customHeight="1">
      <c r="A40" s="136"/>
      <c r="B40" s="56">
        <f t="shared" si="1"/>
        <v>33</v>
      </c>
      <c r="C40" s="15">
        <v>45870.0</v>
      </c>
      <c r="D40" s="30" t="s">
        <v>776</v>
      </c>
      <c r="E40" s="138">
        <v>200000.0</v>
      </c>
      <c r="F40" s="139"/>
      <c r="G40" s="119" t="s">
        <v>735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ht="14.25" customHeight="1">
      <c r="A41" s="136"/>
      <c r="B41" s="56">
        <f t="shared" si="1"/>
        <v>34</v>
      </c>
      <c r="C41" s="15">
        <v>45870.0</v>
      </c>
      <c r="D41" s="30" t="s">
        <v>36</v>
      </c>
      <c r="E41" s="138">
        <v>250000.0</v>
      </c>
      <c r="F41" s="139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ht="14.25" customHeight="1">
      <c r="A42" s="136"/>
      <c r="B42" s="56">
        <f t="shared" si="1"/>
        <v>35</v>
      </c>
      <c r="C42" s="15">
        <v>45870.0</v>
      </c>
      <c r="D42" s="30" t="s">
        <v>777</v>
      </c>
      <c r="E42" s="138">
        <v>500000.0</v>
      </c>
      <c r="F42" s="139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ht="14.25" customHeight="1">
      <c r="A43" s="136"/>
      <c r="B43" s="56">
        <f t="shared" si="1"/>
        <v>36</v>
      </c>
      <c r="C43" s="15">
        <v>45871.0</v>
      </c>
      <c r="D43" s="30" t="s">
        <v>171</v>
      </c>
      <c r="E43" s="138">
        <v>100000.0</v>
      </c>
      <c r="F43" s="139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ht="14.25" customHeight="1">
      <c r="A44" s="136"/>
      <c r="B44" s="56">
        <f t="shared" si="1"/>
        <v>37</v>
      </c>
      <c r="C44" s="15">
        <v>45871.0</v>
      </c>
      <c r="D44" s="30" t="s">
        <v>439</v>
      </c>
      <c r="E44" s="138">
        <v>500000.0</v>
      </c>
      <c r="F44" s="139"/>
      <c r="G44" s="119" t="s">
        <v>9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4.25" customHeight="1">
      <c r="A45" s="136"/>
      <c r="B45" s="56">
        <f t="shared" si="1"/>
        <v>38</v>
      </c>
      <c r="C45" s="15">
        <v>45871.0</v>
      </c>
      <c r="D45" s="30" t="s">
        <v>61</v>
      </c>
      <c r="E45" s="138">
        <v>250000.0</v>
      </c>
      <c r="F45" s="139"/>
      <c r="G45" s="119" t="s">
        <v>9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ht="14.25" customHeight="1">
      <c r="A46" s="136"/>
      <c r="B46" s="56">
        <f t="shared" si="1"/>
        <v>39</v>
      </c>
      <c r="C46" s="15">
        <v>45871.0</v>
      </c>
      <c r="D46" s="30" t="s">
        <v>213</v>
      </c>
      <c r="E46" s="138">
        <v>100000.0</v>
      </c>
      <c r="F46" s="139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ht="14.25" customHeight="1">
      <c r="A47" s="136"/>
      <c r="B47" s="56">
        <f t="shared" si="1"/>
        <v>40</v>
      </c>
      <c r="C47" s="15">
        <v>45871.0</v>
      </c>
      <c r="D47" s="30" t="s">
        <v>325</v>
      </c>
      <c r="E47" s="138">
        <v>500000.0</v>
      </c>
      <c r="F47" s="139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ht="14.25" customHeight="1">
      <c r="A48" s="136"/>
      <c r="B48" s="56">
        <f t="shared" si="1"/>
        <v>41</v>
      </c>
      <c r="C48" s="15">
        <v>45871.0</v>
      </c>
      <c r="D48" s="30" t="s">
        <v>85</v>
      </c>
      <c r="E48" s="138">
        <v>700000.0</v>
      </c>
      <c r="F48" s="139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ht="14.25" customHeight="1">
      <c r="A49" s="136"/>
      <c r="B49" s="56">
        <f t="shared" si="1"/>
        <v>42</v>
      </c>
      <c r="C49" s="15">
        <v>45871.0</v>
      </c>
      <c r="D49" s="30" t="s">
        <v>27</v>
      </c>
      <c r="E49" s="138">
        <v>25000.0</v>
      </c>
      <c r="F49" s="139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ht="14.25" customHeight="1">
      <c r="A50" s="136"/>
      <c r="B50" s="56">
        <f t="shared" si="1"/>
        <v>43</v>
      </c>
      <c r="C50" s="15">
        <v>45871.0</v>
      </c>
      <c r="D50" s="30" t="s">
        <v>263</v>
      </c>
      <c r="E50" s="138">
        <v>5000000.0</v>
      </c>
      <c r="F50" s="139"/>
      <c r="G50" s="119" t="s">
        <v>9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ht="14.25" customHeight="1">
      <c r="A51" s="136"/>
      <c r="B51" s="56">
        <f t="shared" si="1"/>
        <v>44</v>
      </c>
      <c r="C51" s="15">
        <v>45871.0</v>
      </c>
      <c r="D51" s="30" t="s">
        <v>39</v>
      </c>
      <c r="E51" s="138">
        <v>200000.0</v>
      </c>
      <c r="F51" s="139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ht="14.25" customHeight="1">
      <c r="A52" s="136"/>
      <c r="B52" s="56">
        <f t="shared" si="1"/>
        <v>45</v>
      </c>
      <c r="C52" s="15">
        <v>45871.0</v>
      </c>
      <c r="D52" s="30" t="s">
        <v>778</v>
      </c>
      <c r="E52" s="138">
        <v>2100000.0</v>
      </c>
      <c r="F52" s="139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ht="14.25" customHeight="1">
      <c r="A53" s="136"/>
      <c r="B53" s="56">
        <f t="shared" si="1"/>
        <v>46</v>
      </c>
      <c r="C53" s="15">
        <v>45871.0</v>
      </c>
      <c r="D53" s="30" t="s">
        <v>779</v>
      </c>
      <c r="E53" s="138">
        <v>750000.0</v>
      </c>
      <c r="F53" s="139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ht="14.25" customHeight="1">
      <c r="A54" s="136"/>
      <c r="B54" s="56">
        <f t="shared" si="1"/>
        <v>47</v>
      </c>
      <c r="C54" s="15">
        <v>45871.0</v>
      </c>
      <c r="D54" s="30" t="s">
        <v>81</v>
      </c>
      <c r="E54" s="138">
        <v>100000.0</v>
      </c>
      <c r="F54" s="139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ht="14.25" customHeight="1">
      <c r="A55" s="136"/>
      <c r="B55" s="56">
        <f t="shared" si="1"/>
        <v>48</v>
      </c>
      <c r="C55" s="15">
        <v>45871.0</v>
      </c>
      <c r="D55" s="30" t="s">
        <v>35</v>
      </c>
      <c r="E55" s="138">
        <v>50000.0</v>
      </c>
      <c r="F55" s="139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ht="14.25" customHeight="1">
      <c r="A56" s="136"/>
      <c r="B56" s="56">
        <f t="shared" si="1"/>
        <v>49</v>
      </c>
      <c r="C56" s="15">
        <v>45871.0</v>
      </c>
      <c r="D56" s="30" t="s">
        <v>258</v>
      </c>
      <c r="E56" s="138">
        <v>100000.0</v>
      </c>
      <c r="F56" s="139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ht="14.25" customHeight="1">
      <c r="A57" s="136"/>
      <c r="B57" s="56">
        <f t="shared" si="1"/>
        <v>50</v>
      </c>
      <c r="C57" s="15">
        <v>45871.0</v>
      </c>
      <c r="D57" s="30" t="s">
        <v>86</v>
      </c>
      <c r="E57" s="138">
        <v>1250000.0</v>
      </c>
      <c r="F57" s="139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ht="14.25" customHeight="1">
      <c r="A58" s="136"/>
      <c r="B58" s="56">
        <f t="shared" si="1"/>
        <v>51</v>
      </c>
      <c r="C58" s="15">
        <v>45871.0</v>
      </c>
      <c r="D58" s="30" t="s">
        <v>18</v>
      </c>
      <c r="E58" s="138">
        <v>500000.0</v>
      </c>
      <c r="F58" s="139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ht="14.25" customHeight="1">
      <c r="A59" s="136"/>
      <c r="B59" s="56">
        <f t="shared" si="1"/>
        <v>52</v>
      </c>
      <c r="C59" s="15">
        <v>45871.0</v>
      </c>
      <c r="D59" s="30" t="s">
        <v>102</v>
      </c>
      <c r="E59" s="138">
        <v>100000.0</v>
      </c>
      <c r="F59" s="139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ht="14.25" customHeight="1">
      <c r="A60" s="136"/>
      <c r="B60" s="56">
        <f t="shared" si="1"/>
        <v>53</v>
      </c>
      <c r="C60" s="15">
        <v>45872.0</v>
      </c>
      <c r="D60" s="30" t="s">
        <v>780</v>
      </c>
      <c r="E60" s="138">
        <v>100000.0</v>
      </c>
      <c r="F60" s="139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ht="14.25" customHeight="1">
      <c r="A61" s="136"/>
      <c r="B61" s="56">
        <f t="shared" si="1"/>
        <v>54</v>
      </c>
      <c r="C61" s="15">
        <v>45872.0</v>
      </c>
      <c r="D61" s="30" t="s">
        <v>781</v>
      </c>
      <c r="E61" s="142"/>
      <c r="F61" s="138">
        <v>9357500.0</v>
      </c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ht="14.25" customHeight="1">
      <c r="A62" s="136"/>
      <c r="B62" s="56" t="str">
        <f>#REF!+1</f>
        <v>#REF!</v>
      </c>
      <c r="C62" s="15">
        <v>45872.0</v>
      </c>
      <c r="D62" s="30" t="s">
        <v>94</v>
      </c>
      <c r="E62" s="138">
        <v>25000.0</v>
      </c>
      <c r="F62" s="139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ht="14.25" customHeight="1">
      <c r="A63" s="136"/>
      <c r="B63" s="56" t="str">
        <f t="shared" ref="B63:B72" si="2">B62+1</f>
        <v>#REF!</v>
      </c>
      <c r="C63" s="15">
        <v>45872.0</v>
      </c>
      <c r="D63" s="30" t="s">
        <v>711</v>
      </c>
      <c r="E63" s="138">
        <v>1000000.0</v>
      </c>
      <c r="F63" s="139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ht="14.25" customHeight="1">
      <c r="A64" s="136"/>
      <c r="B64" s="56" t="str">
        <f t="shared" si="2"/>
        <v>#REF!</v>
      </c>
      <c r="C64" s="15">
        <v>45872.0</v>
      </c>
      <c r="D64" s="30" t="s">
        <v>447</v>
      </c>
      <c r="E64" s="138">
        <v>250000.0</v>
      </c>
      <c r="F64" s="139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ht="14.25" customHeight="1">
      <c r="A65" s="136"/>
      <c r="B65" s="56" t="str">
        <f t="shared" si="2"/>
        <v>#REF!</v>
      </c>
      <c r="C65" s="15">
        <v>45872.0</v>
      </c>
      <c r="D65" s="30" t="s">
        <v>100</v>
      </c>
      <c r="E65" s="138">
        <v>250000.0</v>
      </c>
      <c r="F65" s="139"/>
      <c r="G65" s="119" t="s">
        <v>9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ht="14.25" customHeight="1">
      <c r="A66" s="136"/>
      <c r="B66" s="56" t="str">
        <f t="shared" si="2"/>
        <v>#REF!</v>
      </c>
      <c r="C66" s="15">
        <v>45872.0</v>
      </c>
      <c r="D66" s="30" t="s">
        <v>92</v>
      </c>
      <c r="E66" s="138">
        <v>100000.0</v>
      </c>
      <c r="F66" s="139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ht="14.25" customHeight="1">
      <c r="A67" s="136"/>
      <c r="B67" s="56" t="str">
        <f t="shared" si="2"/>
        <v>#REF!</v>
      </c>
      <c r="C67" s="15">
        <v>45872.0</v>
      </c>
      <c r="D67" s="30" t="s">
        <v>510</v>
      </c>
      <c r="E67" s="138">
        <v>50000.0</v>
      </c>
      <c r="F67" s="139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ht="14.25" customHeight="1">
      <c r="A68" s="136"/>
      <c r="B68" s="56" t="str">
        <f t="shared" si="2"/>
        <v>#REF!</v>
      </c>
      <c r="C68" s="15">
        <v>45872.0</v>
      </c>
      <c r="D68" s="30" t="s">
        <v>143</v>
      </c>
      <c r="E68" s="138">
        <v>500000.0</v>
      </c>
      <c r="F68" s="139"/>
      <c r="G68" s="119" t="s">
        <v>9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ht="14.25" customHeight="1">
      <c r="A69" s="136"/>
      <c r="B69" s="56" t="str">
        <f t="shared" si="2"/>
        <v>#REF!</v>
      </c>
      <c r="C69" s="15">
        <v>45872.0</v>
      </c>
      <c r="D69" s="30" t="s">
        <v>160</v>
      </c>
      <c r="E69" s="138">
        <v>300000.0</v>
      </c>
      <c r="F69" s="139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ht="14.25" customHeight="1">
      <c r="A70" s="136"/>
      <c r="B70" s="56" t="str">
        <f t="shared" si="2"/>
        <v>#REF!</v>
      </c>
      <c r="C70" s="15">
        <v>45872.0</v>
      </c>
      <c r="D70" s="30" t="s">
        <v>740</v>
      </c>
      <c r="E70" s="138">
        <v>61420.0</v>
      </c>
      <c r="F70" s="139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ht="14.25" customHeight="1">
      <c r="A71" s="136"/>
      <c r="B71" s="56" t="str">
        <f t="shared" si="2"/>
        <v>#REF!</v>
      </c>
      <c r="C71" s="15">
        <v>45872.0</v>
      </c>
      <c r="D71" s="30" t="s">
        <v>27</v>
      </c>
      <c r="E71" s="138">
        <v>50000.0</v>
      </c>
      <c r="F71" s="139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ht="14.25" customHeight="1">
      <c r="A72" s="136"/>
      <c r="B72" s="56" t="str">
        <f t="shared" si="2"/>
        <v>#REF!</v>
      </c>
      <c r="C72" s="15">
        <v>45872.0</v>
      </c>
      <c r="D72" s="30" t="s">
        <v>56</v>
      </c>
      <c r="E72" s="138">
        <v>500000.0</v>
      </c>
      <c r="F72" s="139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ht="14.25" customHeight="1">
      <c r="A73" s="136"/>
      <c r="B73" s="56" t="str">
        <f>#REF!+1</f>
        <v>#REF!</v>
      </c>
      <c r="C73" s="15">
        <v>45872.0</v>
      </c>
      <c r="D73" s="30" t="s">
        <v>621</v>
      </c>
      <c r="E73" s="138">
        <v>1500000.0</v>
      </c>
      <c r="F73" s="139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ht="14.25" customHeight="1">
      <c r="A74" s="136"/>
      <c r="B74" s="56" t="str">
        <f t="shared" ref="B74:B83" si="3">B73+1</f>
        <v>#REF!</v>
      </c>
      <c r="C74" s="15">
        <v>45872.0</v>
      </c>
      <c r="D74" s="30" t="s">
        <v>532</v>
      </c>
      <c r="E74" s="138">
        <v>1000000.0</v>
      </c>
      <c r="F74" s="139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ht="14.25" customHeight="1">
      <c r="A75" s="136"/>
      <c r="B75" s="56" t="str">
        <f t="shared" si="3"/>
        <v>#REF!</v>
      </c>
      <c r="C75" s="15">
        <v>45872.0</v>
      </c>
      <c r="D75" s="30" t="s">
        <v>181</v>
      </c>
      <c r="E75" s="138">
        <v>200000.0</v>
      </c>
      <c r="F75" s="139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ht="14.25" customHeight="1">
      <c r="A76" s="136"/>
      <c r="B76" s="56" t="str">
        <f t="shared" si="3"/>
        <v>#REF!</v>
      </c>
      <c r="C76" s="15">
        <v>45872.0</v>
      </c>
      <c r="D76" s="30" t="s">
        <v>464</v>
      </c>
      <c r="E76" s="138">
        <v>50000.0</v>
      </c>
      <c r="F76" s="139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ht="14.25" customHeight="1">
      <c r="A77" s="136"/>
      <c r="B77" s="56" t="str">
        <f t="shared" si="3"/>
        <v>#REF!</v>
      </c>
      <c r="C77" s="15">
        <v>45872.0</v>
      </c>
      <c r="D77" s="30" t="s">
        <v>225</v>
      </c>
      <c r="E77" s="138">
        <v>50000.0</v>
      </c>
      <c r="F77" s="139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ht="14.25" customHeight="1">
      <c r="A78" s="136"/>
      <c r="B78" s="56" t="str">
        <f t="shared" si="3"/>
        <v>#REF!</v>
      </c>
      <c r="C78" s="15">
        <v>45872.0</v>
      </c>
      <c r="D78" s="30" t="s">
        <v>782</v>
      </c>
      <c r="E78" s="138">
        <v>1000000.0</v>
      </c>
      <c r="F78" s="139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ht="14.25" customHeight="1">
      <c r="A79" s="136"/>
      <c r="B79" s="56" t="str">
        <f t="shared" si="3"/>
        <v>#REF!</v>
      </c>
      <c r="C79" s="15">
        <v>45872.0</v>
      </c>
      <c r="D79" s="30" t="s">
        <v>140</v>
      </c>
      <c r="E79" s="138">
        <v>1000000.0</v>
      </c>
      <c r="F79" s="139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ht="14.25" customHeight="1">
      <c r="A80" s="136"/>
      <c r="B80" s="56" t="str">
        <f t="shared" si="3"/>
        <v>#REF!</v>
      </c>
      <c r="C80" s="15">
        <v>45872.0</v>
      </c>
      <c r="D80" s="30" t="s">
        <v>324</v>
      </c>
      <c r="E80" s="138">
        <v>50000.0</v>
      </c>
      <c r="F80" s="139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ht="14.25" customHeight="1">
      <c r="A81" s="136"/>
      <c r="B81" s="56" t="str">
        <f t="shared" si="3"/>
        <v>#REF!</v>
      </c>
      <c r="C81" s="15">
        <v>45872.0</v>
      </c>
      <c r="D81" s="30" t="s">
        <v>32</v>
      </c>
      <c r="E81" s="138">
        <v>250000.0</v>
      </c>
      <c r="F81" s="139"/>
      <c r="G81" s="119" t="s">
        <v>9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ht="14.25" customHeight="1">
      <c r="A82" s="136"/>
      <c r="B82" s="56" t="str">
        <f t="shared" si="3"/>
        <v>#REF!</v>
      </c>
      <c r="C82" s="15">
        <v>45872.0</v>
      </c>
      <c r="D82" s="30" t="s">
        <v>178</v>
      </c>
      <c r="E82" s="138">
        <v>150000.0</v>
      </c>
      <c r="F82" s="139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ht="14.25" customHeight="1">
      <c r="A83" s="136"/>
      <c r="B83" s="56" t="str">
        <f t="shared" si="3"/>
        <v>#REF!</v>
      </c>
      <c r="C83" s="15">
        <v>45873.0</v>
      </c>
      <c r="D83" s="30" t="s">
        <v>111</v>
      </c>
      <c r="E83" s="138">
        <v>50000.0</v>
      </c>
      <c r="F83" s="139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ht="14.25" customHeight="1">
      <c r="A84" s="136"/>
      <c r="B84" s="56" t="str">
        <f>#REF!+1</f>
        <v>#REF!</v>
      </c>
      <c r="C84" s="15">
        <v>45873.0</v>
      </c>
      <c r="D84" s="30" t="s">
        <v>187</v>
      </c>
      <c r="E84" s="138">
        <v>1000000.0</v>
      </c>
      <c r="F84" s="139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ht="14.25" customHeight="1">
      <c r="A85" s="136"/>
      <c r="B85" s="56" t="str">
        <f t="shared" ref="B85:B92" si="4">B84+1</f>
        <v>#REF!</v>
      </c>
      <c r="C85" s="15">
        <v>45873.0</v>
      </c>
      <c r="D85" s="30" t="s">
        <v>783</v>
      </c>
      <c r="E85" s="138">
        <v>150000.0</v>
      </c>
      <c r="F85" s="139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ht="14.25" customHeight="1">
      <c r="A86" s="136"/>
      <c r="B86" s="56" t="str">
        <f t="shared" si="4"/>
        <v>#REF!</v>
      </c>
      <c r="C86" s="15">
        <v>45873.0</v>
      </c>
      <c r="D86" s="30" t="s">
        <v>391</v>
      </c>
      <c r="E86" s="138">
        <v>20000.0</v>
      </c>
      <c r="F86" s="139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ht="14.25" customHeight="1">
      <c r="A87" s="136"/>
      <c r="B87" s="56" t="str">
        <f t="shared" si="4"/>
        <v>#REF!</v>
      </c>
      <c r="C87" s="15">
        <v>45873.0</v>
      </c>
      <c r="D87" s="30" t="s">
        <v>541</v>
      </c>
      <c r="E87" s="138">
        <v>100000.0</v>
      </c>
      <c r="F87" s="139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ht="14.25" customHeight="1">
      <c r="A88" s="136"/>
      <c r="B88" s="56" t="str">
        <f t="shared" si="4"/>
        <v>#REF!</v>
      </c>
      <c r="C88" s="15">
        <v>45873.0</v>
      </c>
      <c r="D88" s="30" t="s">
        <v>187</v>
      </c>
      <c r="E88" s="138">
        <v>100000.0</v>
      </c>
      <c r="F88" s="139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ht="14.25" customHeight="1">
      <c r="A89" s="136"/>
      <c r="B89" s="56" t="str">
        <f t="shared" si="4"/>
        <v>#REF!</v>
      </c>
      <c r="C89" s="15">
        <v>45873.0</v>
      </c>
      <c r="D89" s="30" t="s">
        <v>118</v>
      </c>
      <c r="E89" s="138">
        <v>2000000.0</v>
      </c>
      <c r="F89" s="139"/>
      <c r="G89" s="119" t="s">
        <v>119</v>
      </c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ht="14.25" customHeight="1">
      <c r="A90" s="136"/>
      <c r="B90" s="56" t="str">
        <f t="shared" si="4"/>
        <v>#REF!</v>
      </c>
      <c r="C90" s="15">
        <v>45873.0</v>
      </c>
      <c r="D90" s="30" t="s">
        <v>118</v>
      </c>
      <c r="E90" s="138">
        <v>500077.0</v>
      </c>
      <c r="F90" s="139"/>
      <c r="G90" s="119" t="s">
        <v>120</v>
      </c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ht="14.25" customHeight="1">
      <c r="A91" s="136"/>
      <c r="B91" s="56" t="str">
        <f t="shared" si="4"/>
        <v>#REF!</v>
      </c>
      <c r="C91" s="15">
        <v>45873.0</v>
      </c>
      <c r="D91" s="30" t="s">
        <v>118</v>
      </c>
      <c r="E91" s="138">
        <v>350077.0</v>
      </c>
      <c r="F91" s="139"/>
      <c r="G91" s="119" t="s">
        <v>120</v>
      </c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ht="14.25" customHeight="1">
      <c r="A92" s="136"/>
      <c r="B92" s="56" t="str">
        <f t="shared" si="4"/>
        <v>#REF!</v>
      </c>
      <c r="C92" s="15">
        <v>45873.0</v>
      </c>
      <c r="D92" s="30" t="s">
        <v>479</v>
      </c>
      <c r="E92" s="138">
        <v>60000.0</v>
      </c>
      <c r="F92" s="139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ht="14.25" customHeight="1">
      <c r="A93" s="136"/>
      <c r="B93" s="56" t="str">
        <f>#REF!+1</f>
        <v>#REF!</v>
      </c>
      <c r="C93" s="15">
        <v>45873.0</v>
      </c>
      <c r="D93" s="30" t="s">
        <v>211</v>
      </c>
      <c r="E93" s="138">
        <v>3000000.0</v>
      </c>
      <c r="F93" s="139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ht="14.25" customHeight="1">
      <c r="A94" s="136"/>
      <c r="B94" s="56" t="str">
        <f t="shared" ref="B94:B104" si="5">B93+1</f>
        <v>#REF!</v>
      </c>
      <c r="C94" s="15">
        <v>45873.0</v>
      </c>
      <c r="D94" s="30" t="s">
        <v>49</v>
      </c>
      <c r="E94" s="138">
        <v>40000.0</v>
      </c>
      <c r="F94" s="139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ht="14.25" customHeight="1">
      <c r="A95" s="136"/>
      <c r="B95" s="56" t="str">
        <f t="shared" si="5"/>
        <v>#REF!</v>
      </c>
      <c r="C95" s="15">
        <v>45873.0</v>
      </c>
      <c r="D95" s="30" t="s">
        <v>27</v>
      </c>
      <c r="E95" s="138">
        <v>25000.0</v>
      </c>
      <c r="F95" s="139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ht="14.25" customHeight="1">
      <c r="A96" s="136"/>
      <c r="B96" s="56" t="str">
        <f t="shared" si="5"/>
        <v>#REF!</v>
      </c>
      <c r="C96" s="15">
        <v>45873.0</v>
      </c>
      <c r="D96" s="30" t="s">
        <v>162</v>
      </c>
      <c r="E96" s="138">
        <v>50000.0</v>
      </c>
      <c r="F96" s="139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ht="14.25" customHeight="1">
      <c r="A97" s="136"/>
      <c r="B97" s="56" t="str">
        <f t="shared" si="5"/>
        <v>#REF!</v>
      </c>
      <c r="C97" s="15">
        <v>45873.0</v>
      </c>
      <c r="D97" s="30" t="s">
        <v>105</v>
      </c>
      <c r="E97" s="138">
        <v>500000.0</v>
      </c>
      <c r="F97" s="139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ht="14.25" customHeight="1">
      <c r="A98" s="136"/>
      <c r="B98" s="56" t="str">
        <f t="shared" si="5"/>
        <v>#REF!</v>
      </c>
      <c r="C98" s="15">
        <v>45873.0</v>
      </c>
      <c r="D98" s="30" t="s">
        <v>784</v>
      </c>
      <c r="E98" s="138">
        <v>200000.0</v>
      </c>
      <c r="F98" s="139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ht="14.25" customHeight="1">
      <c r="A99" s="136"/>
      <c r="B99" s="56" t="str">
        <f t="shared" si="5"/>
        <v>#REF!</v>
      </c>
      <c r="C99" s="15">
        <v>45873.0</v>
      </c>
      <c r="D99" s="30" t="s">
        <v>216</v>
      </c>
      <c r="E99" s="138">
        <v>300000.0</v>
      </c>
      <c r="F99" s="139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ht="14.25" customHeight="1">
      <c r="A100" s="136"/>
      <c r="B100" s="56" t="str">
        <f t="shared" si="5"/>
        <v>#REF!</v>
      </c>
      <c r="C100" s="15">
        <v>45873.0</v>
      </c>
      <c r="D100" s="30" t="s">
        <v>628</v>
      </c>
      <c r="E100" s="138">
        <v>1500000.0</v>
      </c>
      <c r="F100" s="139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ht="14.25" customHeight="1">
      <c r="A101" s="136"/>
      <c r="B101" s="56" t="str">
        <f t="shared" si="5"/>
        <v>#REF!</v>
      </c>
      <c r="C101" s="15">
        <v>45873.0</v>
      </c>
      <c r="D101" s="30" t="s">
        <v>727</v>
      </c>
      <c r="E101" s="138">
        <v>50000.0</v>
      </c>
      <c r="F101" s="139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ht="14.25" customHeight="1">
      <c r="A102" s="136"/>
      <c r="B102" s="56" t="str">
        <f t="shared" si="5"/>
        <v>#REF!</v>
      </c>
      <c r="C102" s="15">
        <v>45873.0</v>
      </c>
      <c r="D102" s="30" t="s">
        <v>387</v>
      </c>
      <c r="E102" s="138">
        <v>100000.0</v>
      </c>
      <c r="F102" s="139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ht="14.25" customHeight="1">
      <c r="A103" s="136"/>
      <c r="B103" s="56" t="str">
        <f t="shared" si="5"/>
        <v>#REF!</v>
      </c>
      <c r="C103" s="15">
        <v>45873.0</v>
      </c>
      <c r="D103" s="30" t="s">
        <v>191</v>
      </c>
      <c r="E103" s="138">
        <v>50000.0</v>
      </c>
      <c r="F103" s="139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ht="14.25" customHeight="1">
      <c r="A104" s="136"/>
      <c r="B104" s="56" t="str">
        <f t="shared" si="5"/>
        <v>#REF!</v>
      </c>
      <c r="C104" s="15">
        <v>45873.0</v>
      </c>
      <c r="D104" s="30" t="s">
        <v>127</v>
      </c>
      <c r="E104" s="138">
        <v>100000.0</v>
      </c>
      <c r="F104" s="139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ht="14.25" customHeight="1">
      <c r="A105" s="136"/>
      <c r="B105" s="56" t="str">
        <f>#REF!+1</f>
        <v>#REF!</v>
      </c>
      <c r="C105" s="15">
        <v>45873.0</v>
      </c>
      <c r="D105" s="30" t="s">
        <v>187</v>
      </c>
      <c r="E105" s="138">
        <v>3000000.0</v>
      </c>
      <c r="F105" s="139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ht="14.25" customHeight="1">
      <c r="A106" s="136"/>
      <c r="B106" s="56" t="str">
        <f>B105+1</f>
        <v>#REF!</v>
      </c>
      <c r="C106" s="15">
        <v>45873.0</v>
      </c>
      <c r="D106" s="30" t="s">
        <v>701</v>
      </c>
      <c r="E106" s="138">
        <v>50000.0</v>
      </c>
      <c r="F106" s="139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ht="14.25" customHeight="1">
      <c r="A107" s="136"/>
      <c r="B107" s="56" t="str">
        <f>#REF!+1</f>
        <v>#REF!</v>
      </c>
      <c r="C107" s="15">
        <v>45873.0</v>
      </c>
      <c r="D107" s="30" t="s">
        <v>704</v>
      </c>
      <c r="E107" s="138">
        <v>150000.0</v>
      </c>
      <c r="F107" s="139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ht="14.25" customHeight="1">
      <c r="A108" s="136"/>
      <c r="B108" s="56" t="str">
        <f t="shared" ref="B108:B115" si="6">B107+1</f>
        <v>#REF!</v>
      </c>
      <c r="C108" s="15">
        <v>45873.0</v>
      </c>
      <c r="D108" s="30" t="s">
        <v>376</v>
      </c>
      <c r="E108" s="138">
        <v>100000.0</v>
      </c>
      <c r="F108" s="139"/>
      <c r="G108" s="119" t="s">
        <v>9</v>
      </c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ht="14.25" customHeight="1">
      <c r="A109" s="136"/>
      <c r="B109" s="56" t="str">
        <f t="shared" si="6"/>
        <v>#REF!</v>
      </c>
      <c r="C109" s="15">
        <v>45873.0</v>
      </c>
      <c r="D109" s="30" t="s">
        <v>355</v>
      </c>
      <c r="E109" s="138">
        <v>500123.0</v>
      </c>
      <c r="F109" s="139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ht="14.25" customHeight="1">
      <c r="A110" s="136"/>
      <c r="B110" s="56" t="str">
        <f t="shared" si="6"/>
        <v>#REF!</v>
      </c>
      <c r="C110" s="15">
        <v>45873.0</v>
      </c>
      <c r="D110" s="30" t="s">
        <v>505</v>
      </c>
      <c r="E110" s="138">
        <v>500000.0</v>
      </c>
      <c r="F110" s="139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ht="14.25" customHeight="1">
      <c r="A111" s="136"/>
      <c r="B111" s="56" t="str">
        <f t="shared" si="6"/>
        <v>#REF!</v>
      </c>
      <c r="C111" s="15">
        <v>45873.0</v>
      </c>
      <c r="D111" s="30" t="s">
        <v>268</v>
      </c>
      <c r="E111" s="138">
        <v>50000.0</v>
      </c>
      <c r="F111" s="139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ht="14.25" customHeight="1">
      <c r="A112" s="136"/>
      <c r="B112" s="56" t="str">
        <f t="shared" si="6"/>
        <v>#REF!</v>
      </c>
      <c r="C112" s="15">
        <v>45874.0</v>
      </c>
      <c r="D112" s="30" t="s">
        <v>539</v>
      </c>
      <c r="E112" s="138">
        <v>400000.0</v>
      </c>
      <c r="F112" s="139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ht="14.25" customHeight="1">
      <c r="A113" s="136"/>
      <c r="B113" s="56" t="str">
        <f t="shared" si="6"/>
        <v>#REF!</v>
      </c>
      <c r="C113" s="15">
        <v>45874.0</v>
      </c>
      <c r="D113" s="30" t="s">
        <v>785</v>
      </c>
      <c r="E113" s="138">
        <v>200000.0</v>
      </c>
      <c r="F113" s="139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ht="14.25" customHeight="1">
      <c r="A114" s="136"/>
      <c r="B114" s="56" t="str">
        <f t="shared" si="6"/>
        <v>#REF!</v>
      </c>
      <c r="C114" s="15">
        <v>45874.0</v>
      </c>
      <c r="D114" s="30" t="s">
        <v>352</v>
      </c>
      <c r="E114" s="138">
        <v>650000.0</v>
      </c>
      <c r="F114" s="139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ht="14.25" customHeight="1">
      <c r="A115" s="136"/>
      <c r="B115" s="56" t="str">
        <f t="shared" si="6"/>
        <v>#REF!</v>
      </c>
      <c r="C115" s="15">
        <v>45874.0</v>
      </c>
      <c r="D115" s="30" t="s">
        <v>91</v>
      </c>
      <c r="E115" s="138">
        <v>100000.0</v>
      </c>
      <c r="F115" s="139"/>
      <c r="G115" s="119" t="s">
        <v>9</v>
      </c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ht="14.25" customHeight="1">
      <c r="A116" s="136"/>
      <c r="B116" s="56" t="str">
        <f>#REF!+1</f>
        <v>#REF!</v>
      </c>
      <c r="C116" s="15">
        <v>45874.0</v>
      </c>
      <c r="D116" s="30" t="s">
        <v>172</v>
      </c>
      <c r="E116" s="138">
        <v>500000.0</v>
      </c>
      <c r="F116" s="139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ht="14.25" customHeight="1">
      <c r="A117" s="136"/>
      <c r="B117" s="56" t="str">
        <f t="shared" ref="B117:B126" si="7">B116+1</f>
        <v>#REF!</v>
      </c>
      <c r="C117" s="15">
        <v>45874.0</v>
      </c>
      <c r="D117" s="30" t="s">
        <v>646</v>
      </c>
      <c r="E117" s="138">
        <v>100000.0</v>
      </c>
      <c r="F117" s="139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ht="14.25" customHeight="1">
      <c r="A118" s="136"/>
      <c r="B118" s="56" t="str">
        <f t="shared" si="7"/>
        <v>#REF!</v>
      </c>
      <c r="C118" s="15">
        <v>45874.0</v>
      </c>
      <c r="D118" s="30" t="s">
        <v>233</v>
      </c>
      <c r="E118" s="138">
        <v>300000.0</v>
      </c>
      <c r="F118" s="139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ht="14.25" customHeight="1">
      <c r="A119" s="136"/>
      <c r="B119" s="56" t="str">
        <f t="shared" si="7"/>
        <v>#REF!</v>
      </c>
      <c r="C119" s="15">
        <v>45874.0</v>
      </c>
      <c r="D119" s="30" t="s">
        <v>65</v>
      </c>
      <c r="E119" s="138">
        <v>100000.0</v>
      </c>
      <c r="F119" s="139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ht="14.25" customHeight="1">
      <c r="A120" s="136"/>
      <c r="B120" s="56" t="str">
        <f t="shared" si="7"/>
        <v>#REF!</v>
      </c>
      <c r="C120" s="15">
        <v>45874.0</v>
      </c>
      <c r="D120" s="30" t="s">
        <v>117</v>
      </c>
      <c r="E120" s="138">
        <v>50000.0</v>
      </c>
      <c r="F120" s="139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ht="14.25" customHeight="1">
      <c r="A121" s="136"/>
      <c r="B121" s="56" t="str">
        <f t="shared" si="7"/>
        <v>#REF!</v>
      </c>
      <c r="C121" s="15">
        <v>45874.0</v>
      </c>
      <c r="D121" s="30" t="s">
        <v>391</v>
      </c>
      <c r="E121" s="138">
        <v>20000.0</v>
      </c>
      <c r="F121" s="139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ht="14.25" customHeight="1">
      <c r="A122" s="136"/>
      <c r="B122" s="56" t="str">
        <f t="shared" si="7"/>
        <v>#REF!</v>
      </c>
      <c r="C122" s="15">
        <v>45874.0</v>
      </c>
      <c r="D122" s="30" t="s">
        <v>786</v>
      </c>
      <c r="E122" s="138">
        <v>200000.0</v>
      </c>
      <c r="F122" s="139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ht="14.25" customHeight="1">
      <c r="A123" s="136"/>
      <c r="B123" s="56" t="str">
        <f t="shared" si="7"/>
        <v>#REF!</v>
      </c>
      <c r="C123" s="15">
        <v>45874.0</v>
      </c>
      <c r="D123" s="30" t="s">
        <v>787</v>
      </c>
      <c r="E123" s="138">
        <v>100000.0</v>
      </c>
      <c r="F123" s="139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ht="14.25" customHeight="1">
      <c r="A124" s="136"/>
      <c r="B124" s="56" t="str">
        <f t="shared" si="7"/>
        <v>#REF!</v>
      </c>
      <c r="C124" s="15">
        <v>45874.0</v>
      </c>
      <c r="D124" s="30" t="s">
        <v>788</v>
      </c>
      <c r="E124" s="142"/>
      <c r="F124" s="138">
        <v>7500000.0</v>
      </c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ht="14.25" customHeight="1">
      <c r="A125" s="136"/>
      <c r="B125" s="56" t="str">
        <f t="shared" si="7"/>
        <v>#REF!</v>
      </c>
      <c r="C125" s="15">
        <v>45874.0</v>
      </c>
      <c r="D125" s="30" t="s">
        <v>737</v>
      </c>
      <c r="E125" s="138">
        <v>100000.0</v>
      </c>
      <c r="F125" s="139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ht="14.25" customHeight="1">
      <c r="A126" s="136"/>
      <c r="B126" s="56" t="str">
        <f t="shared" si="7"/>
        <v>#REF!</v>
      </c>
      <c r="C126" s="15">
        <v>45874.0</v>
      </c>
      <c r="D126" s="30" t="s">
        <v>789</v>
      </c>
      <c r="E126" s="138">
        <v>100000.0</v>
      </c>
      <c r="F126" s="139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ht="14.25" customHeight="1">
      <c r="A127" s="136"/>
      <c r="B127" s="56"/>
      <c r="C127" s="15">
        <v>45875.0</v>
      </c>
      <c r="D127" s="30" t="s">
        <v>481</v>
      </c>
      <c r="E127" s="138">
        <v>100000.0</v>
      </c>
      <c r="F127" s="139"/>
      <c r="G127" s="119" t="s">
        <v>9</v>
      </c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ht="14.25" customHeight="1">
      <c r="A128" s="136"/>
      <c r="B128" s="56"/>
      <c r="C128" s="15">
        <v>45875.0</v>
      </c>
      <c r="D128" s="30" t="s">
        <v>408</v>
      </c>
      <c r="E128" s="138">
        <v>50000.0</v>
      </c>
      <c r="F128" s="139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ht="14.25" customHeight="1">
      <c r="A129" s="136"/>
      <c r="B129" s="56"/>
      <c r="C129" s="15">
        <v>45875.0</v>
      </c>
      <c r="D129" s="30" t="s">
        <v>790</v>
      </c>
      <c r="E129" s="138">
        <v>100000.0</v>
      </c>
      <c r="F129" s="139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ht="14.25" customHeight="1">
      <c r="A130" s="136"/>
      <c r="B130" s="56"/>
      <c r="C130" s="15">
        <v>45875.0</v>
      </c>
      <c r="D130" s="30" t="s">
        <v>421</v>
      </c>
      <c r="E130" s="138">
        <v>25000.0</v>
      </c>
      <c r="F130" s="139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ht="14.25" customHeight="1">
      <c r="A131" s="136"/>
      <c r="B131" s="56"/>
      <c r="C131" s="15">
        <v>45875.0</v>
      </c>
      <c r="D131" s="30" t="s">
        <v>391</v>
      </c>
      <c r="E131" s="138">
        <v>20000.0</v>
      </c>
      <c r="F131" s="139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ht="14.25" customHeight="1">
      <c r="A132" s="136"/>
      <c r="B132" s="56"/>
      <c r="C132" s="15">
        <v>45875.0</v>
      </c>
      <c r="D132" s="30" t="s">
        <v>95</v>
      </c>
      <c r="E132" s="138">
        <v>200000.0</v>
      </c>
      <c r="F132" s="139"/>
      <c r="G132" s="119" t="s">
        <v>9</v>
      </c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ht="14.25" customHeight="1">
      <c r="A133" s="136"/>
      <c r="B133" s="56"/>
      <c r="C133" s="15">
        <v>45875.0</v>
      </c>
      <c r="D133" s="30" t="s">
        <v>27</v>
      </c>
      <c r="E133" s="138">
        <v>25000.0</v>
      </c>
      <c r="F133" s="139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ht="14.25" customHeight="1">
      <c r="A134" s="136"/>
      <c r="B134" s="56"/>
      <c r="C134" s="15">
        <v>45875.0</v>
      </c>
      <c r="D134" s="30" t="s">
        <v>791</v>
      </c>
      <c r="E134" s="138">
        <v>25000.0</v>
      </c>
      <c r="F134" s="139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ht="14.25" customHeight="1">
      <c r="A135" s="136"/>
      <c r="B135" s="56"/>
      <c r="C135" s="15">
        <v>45875.0</v>
      </c>
      <c r="D135" s="30" t="s">
        <v>791</v>
      </c>
      <c r="E135" s="138">
        <v>30000.0</v>
      </c>
      <c r="F135" s="139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ht="14.25" customHeight="1">
      <c r="A136" s="136"/>
      <c r="B136" s="56"/>
      <c r="C136" s="15">
        <v>45875.0</v>
      </c>
      <c r="D136" s="30" t="s">
        <v>703</v>
      </c>
      <c r="E136" s="138">
        <v>100000.0</v>
      </c>
      <c r="F136" s="139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ht="14.25" customHeight="1">
      <c r="A137" s="136"/>
      <c r="B137" s="56"/>
      <c r="C137" s="15">
        <v>45875.0</v>
      </c>
      <c r="D137" s="30" t="s">
        <v>148</v>
      </c>
      <c r="E137" s="138">
        <v>100000.0</v>
      </c>
      <c r="F137" s="139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ht="14.25" customHeight="1">
      <c r="A138" s="136"/>
      <c r="B138" s="56"/>
      <c r="C138" s="15">
        <v>45875.0</v>
      </c>
      <c r="D138" s="30" t="s">
        <v>775</v>
      </c>
      <c r="E138" s="138">
        <v>6000.0</v>
      </c>
      <c r="F138" s="139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ht="14.25" customHeight="1">
      <c r="A139" s="136"/>
      <c r="B139" s="56"/>
      <c r="C139" s="15">
        <v>45875.0</v>
      </c>
      <c r="D139" s="30" t="s">
        <v>82</v>
      </c>
      <c r="E139" s="138">
        <v>350000.0</v>
      </c>
      <c r="F139" s="139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ht="14.25" customHeight="1">
      <c r="A140" s="136"/>
      <c r="B140" s="56"/>
      <c r="C140" s="15">
        <v>45875.0</v>
      </c>
      <c r="D140" s="30" t="s">
        <v>187</v>
      </c>
      <c r="E140" s="138">
        <v>500000.0</v>
      </c>
      <c r="F140" s="139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ht="14.25" customHeight="1">
      <c r="A141" s="136"/>
      <c r="B141" s="56"/>
      <c r="C141" s="15">
        <v>45875.0</v>
      </c>
      <c r="D141" s="30" t="s">
        <v>10</v>
      </c>
      <c r="E141" s="138">
        <v>50000.0</v>
      </c>
      <c r="F141" s="139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ht="14.25" customHeight="1">
      <c r="A142" s="136"/>
      <c r="B142" s="56"/>
      <c r="C142" s="15">
        <v>45875.0</v>
      </c>
      <c r="D142" s="30" t="s">
        <v>792</v>
      </c>
      <c r="E142" s="138">
        <v>50000.0</v>
      </c>
      <c r="F142" s="139"/>
      <c r="G142" s="119" t="s">
        <v>46</v>
      </c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ht="14.25" customHeight="1">
      <c r="A143" s="136"/>
      <c r="B143" s="56"/>
      <c r="C143" s="15">
        <v>45875.0</v>
      </c>
      <c r="D143" s="30" t="s">
        <v>115</v>
      </c>
      <c r="E143" s="138">
        <v>100000.0</v>
      </c>
      <c r="F143" s="139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ht="14.25" customHeight="1">
      <c r="A144" s="136"/>
      <c r="B144" s="56"/>
      <c r="C144" s="15">
        <v>45875.0</v>
      </c>
      <c r="D144" s="30" t="s">
        <v>346</v>
      </c>
      <c r="E144" s="138">
        <v>50000.0</v>
      </c>
      <c r="F144" s="139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ht="14.25" customHeight="1">
      <c r="A145" s="136"/>
      <c r="B145" s="56"/>
      <c r="C145" s="15">
        <v>45875.0</v>
      </c>
      <c r="D145" s="30" t="s">
        <v>793</v>
      </c>
      <c r="E145" s="138">
        <v>50000.0</v>
      </c>
      <c r="F145" s="139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ht="14.25" customHeight="1">
      <c r="A146" s="136"/>
      <c r="B146" s="56"/>
      <c r="C146" s="15">
        <v>45875.0</v>
      </c>
      <c r="D146" s="30" t="s">
        <v>42</v>
      </c>
      <c r="E146" s="138">
        <v>350077.0</v>
      </c>
      <c r="F146" s="139"/>
      <c r="G146" s="119" t="s">
        <v>9</v>
      </c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ht="14.25" customHeight="1">
      <c r="A147" s="136"/>
      <c r="B147" s="56"/>
      <c r="C147" s="15">
        <v>45875.0</v>
      </c>
      <c r="D147" s="30" t="s">
        <v>338</v>
      </c>
      <c r="E147" s="138">
        <v>500000.0</v>
      </c>
      <c r="F147" s="139"/>
      <c r="G147" s="119" t="s">
        <v>9</v>
      </c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ht="14.25" customHeight="1">
      <c r="A148" s="136"/>
      <c r="B148" s="56"/>
      <c r="C148" s="15">
        <v>45876.0</v>
      </c>
      <c r="D148" s="30" t="s">
        <v>693</v>
      </c>
      <c r="E148" s="138">
        <v>200000.0</v>
      </c>
      <c r="F148" s="139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ht="14.25" customHeight="1">
      <c r="A149" s="136"/>
      <c r="B149" s="56"/>
      <c r="C149" s="15">
        <v>45876.0</v>
      </c>
      <c r="D149" s="30" t="s">
        <v>41</v>
      </c>
      <c r="E149" s="138">
        <v>300000.0</v>
      </c>
      <c r="F149" s="139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ht="14.25" customHeight="1">
      <c r="A150" s="136"/>
      <c r="B150" s="56"/>
      <c r="C150" s="15">
        <v>45876.0</v>
      </c>
      <c r="D150" s="30" t="s">
        <v>391</v>
      </c>
      <c r="E150" s="138">
        <v>20000.0</v>
      </c>
      <c r="F150" s="142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ht="14.25" customHeight="1">
      <c r="A151" s="136"/>
      <c r="B151" s="56"/>
      <c r="C151" s="15">
        <v>45876.0</v>
      </c>
      <c r="D151" s="30" t="s">
        <v>318</v>
      </c>
      <c r="E151" s="138">
        <v>2500000.0</v>
      </c>
      <c r="F151" s="142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ht="14.25" customHeight="1">
      <c r="A152" s="136"/>
      <c r="B152" s="56"/>
      <c r="C152" s="15">
        <v>45876.0</v>
      </c>
      <c r="D152" s="30" t="s">
        <v>27</v>
      </c>
      <c r="E152" s="138">
        <v>25000.0</v>
      </c>
      <c r="F152" s="142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ht="14.25" customHeight="1">
      <c r="A153" s="136"/>
      <c r="B153" s="56"/>
      <c r="C153" s="15">
        <v>45876.0</v>
      </c>
      <c r="D153" s="30" t="s">
        <v>586</v>
      </c>
      <c r="E153" s="138">
        <v>1000000.0</v>
      </c>
      <c r="F153" s="142"/>
      <c r="G153" s="119" t="s">
        <v>9</v>
      </c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ht="14.25" customHeight="1">
      <c r="A154" s="136"/>
      <c r="B154" s="56"/>
      <c r="C154" s="15">
        <v>45876.0</v>
      </c>
      <c r="D154" s="30" t="s">
        <v>794</v>
      </c>
      <c r="E154" s="138">
        <v>100000.0</v>
      </c>
      <c r="F154" s="142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ht="14.25" customHeight="1">
      <c r="A155" s="136"/>
      <c r="B155" s="56"/>
      <c r="C155" s="15">
        <v>45876.0</v>
      </c>
      <c r="D155" s="30" t="s">
        <v>795</v>
      </c>
      <c r="E155" s="138">
        <v>500000.0</v>
      </c>
      <c r="F155" s="142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ht="14.25" customHeight="1">
      <c r="A156" s="136"/>
      <c r="B156" s="56"/>
      <c r="C156" s="15">
        <v>45876.0</v>
      </c>
      <c r="D156" s="30" t="s">
        <v>353</v>
      </c>
      <c r="E156" s="138">
        <v>50000.0</v>
      </c>
      <c r="F156" s="142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ht="14.25" customHeight="1">
      <c r="A157" s="136"/>
      <c r="B157" s="56"/>
      <c r="C157" s="15">
        <v>45876.0</v>
      </c>
      <c r="D157" s="30" t="s">
        <v>147</v>
      </c>
      <c r="E157" s="138">
        <v>150000.0</v>
      </c>
      <c r="F157" s="142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ht="14.25" customHeight="1">
      <c r="A158" s="136"/>
      <c r="B158" s="56"/>
      <c r="C158" s="15">
        <v>45876.0</v>
      </c>
      <c r="D158" s="30" t="s">
        <v>245</v>
      </c>
      <c r="E158" s="138">
        <v>100000.0</v>
      </c>
      <c r="F158" s="142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ht="14.25" customHeight="1">
      <c r="A159" s="136"/>
      <c r="B159" s="56"/>
      <c r="C159" s="15">
        <v>45876.0</v>
      </c>
      <c r="D159" s="30" t="s">
        <v>796</v>
      </c>
      <c r="E159" s="138">
        <v>150000.0</v>
      </c>
      <c r="F159" s="142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ht="14.25" customHeight="1">
      <c r="A160" s="136"/>
      <c r="B160" s="56"/>
      <c r="C160" s="15">
        <v>45876.0</v>
      </c>
      <c r="D160" s="30" t="s">
        <v>64</v>
      </c>
      <c r="E160" s="138">
        <v>50000.0</v>
      </c>
      <c r="F160" s="142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ht="14.25" customHeight="1">
      <c r="A161" s="136"/>
      <c r="B161" s="56"/>
      <c r="C161" s="15">
        <v>45876.0</v>
      </c>
      <c r="D161" s="30" t="s">
        <v>797</v>
      </c>
      <c r="E161" s="142"/>
      <c r="F161" s="143">
        <v>9000000.0</v>
      </c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ht="14.25" customHeight="1">
      <c r="A162" s="136"/>
      <c r="B162" s="56"/>
      <c r="C162" s="15">
        <v>45876.0</v>
      </c>
      <c r="D162" s="30" t="s">
        <v>431</v>
      </c>
      <c r="E162" s="138">
        <v>2.5E7</v>
      </c>
      <c r="F162" s="139"/>
      <c r="G162" s="119" t="s">
        <v>798</v>
      </c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ht="14.25" customHeight="1">
      <c r="A163" s="136"/>
      <c r="B163" s="56"/>
      <c r="C163" s="15">
        <v>45876.0</v>
      </c>
      <c r="D163" s="30" t="s">
        <v>484</v>
      </c>
      <c r="E163" s="138">
        <v>280000.0</v>
      </c>
      <c r="F163" s="139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ht="14.25" customHeight="1">
      <c r="A164" s="136"/>
      <c r="B164" s="56"/>
      <c r="C164" s="15">
        <v>45877.0</v>
      </c>
      <c r="D164" s="30" t="s">
        <v>139</v>
      </c>
      <c r="E164" s="138">
        <v>1000000.0</v>
      </c>
      <c r="F164" s="139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ht="14.25" customHeight="1">
      <c r="A165" s="136"/>
      <c r="B165" s="56"/>
      <c r="C165" s="15">
        <v>45877.0</v>
      </c>
      <c r="D165" s="30" t="s">
        <v>93</v>
      </c>
      <c r="E165" s="138">
        <v>300000.0</v>
      </c>
      <c r="F165" s="139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ht="14.25" customHeight="1">
      <c r="A166" s="136"/>
      <c r="B166" s="56"/>
      <c r="C166" s="15">
        <v>45877.0</v>
      </c>
      <c r="D166" s="30" t="s">
        <v>45</v>
      </c>
      <c r="E166" s="138">
        <v>500000.0</v>
      </c>
      <c r="F166" s="139"/>
      <c r="G166" s="119" t="s">
        <v>46</v>
      </c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ht="14.25" customHeight="1">
      <c r="A167" s="136"/>
      <c r="B167" s="56"/>
      <c r="C167" s="15">
        <v>45877.0</v>
      </c>
      <c r="D167" s="30" t="s">
        <v>799</v>
      </c>
      <c r="E167" s="138">
        <v>1000000.0</v>
      </c>
      <c r="F167" s="139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ht="14.25" customHeight="1">
      <c r="A168" s="136"/>
      <c r="B168" s="56"/>
      <c r="C168" s="15">
        <v>45877.0</v>
      </c>
      <c r="D168" s="30" t="s">
        <v>800</v>
      </c>
      <c r="E168" s="138">
        <v>100000.0</v>
      </c>
      <c r="F168" s="139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ht="14.25" customHeight="1">
      <c r="A169" s="136"/>
      <c r="B169" s="56"/>
      <c r="C169" s="15">
        <v>45877.0</v>
      </c>
      <c r="D169" s="30" t="s">
        <v>391</v>
      </c>
      <c r="E169" s="138">
        <v>20000.0</v>
      </c>
      <c r="F169" s="139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ht="14.25" customHeight="1">
      <c r="A170" s="136"/>
      <c r="B170" s="56"/>
      <c r="C170" s="15">
        <v>45877.0</v>
      </c>
      <c r="D170" s="30" t="s">
        <v>801</v>
      </c>
      <c r="E170" s="138">
        <v>35000.0</v>
      </c>
      <c r="F170" s="139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ht="14.25" customHeight="1">
      <c r="A171" s="136"/>
      <c r="B171" s="56"/>
      <c r="C171" s="15">
        <v>45877.0</v>
      </c>
      <c r="D171" s="30" t="s">
        <v>192</v>
      </c>
      <c r="E171" s="138">
        <v>300000.0</v>
      </c>
      <c r="F171" s="139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ht="14.25" customHeight="1">
      <c r="A172" s="136"/>
      <c r="B172" s="56"/>
      <c r="C172" s="15">
        <v>45877.0</v>
      </c>
      <c r="D172" s="30" t="s">
        <v>163</v>
      </c>
      <c r="E172" s="143">
        <v>5000000.0</v>
      </c>
      <c r="F172" s="14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ht="14.25" customHeight="1">
      <c r="A173" s="136"/>
      <c r="B173" s="56"/>
      <c r="C173" s="15">
        <v>45877.0</v>
      </c>
      <c r="D173" s="30" t="s">
        <v>146</v>
      </c>
      <c r="E173" s="145">
        <v>300000.0</v>
      </c>
      <c r="F173" s="14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ht="14.25" customHeight="1">
      <c r="A174" s="136"/>
      <c r="B174" s="56"/>
      <c r="C174" s="15">
        <v>45877.0</v>
      </c>
      <c r="D174" s="30" t="s">
        <v>227</v>
      </c>
      <c r="E174" s="138">
        <v>100000.0</v>
      </c>
      <c r="F174" s="139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ht="14.25" customHeight="1">
      <c r="A175" s="136"/>
      <c r="B175" s="56"/>
      <c r="C175" s="15">
        <v>45877.0</v>
      </c>
      <c r="D175" s="30" t="s">
        <v>802</v>
      </c>
      <c r="E175" s="138">
        <v>300000.0</v>
      </c>
      <c r="F175" s="139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ht="14.25" customHeight="1">
      <c r="A176" s="136"/>
      <c r="B176" s="56"/>
      <c r="C176" s="15">
        <v>45878.0</v>
      </c>
      <c r="D176" s="30" t="s">
        <v>408</v>
      </c>
      <c r="E176" s="138">
        <v>50000.0</v>
      </c>
      <c r="F176" s="139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ht="14.25" customHeight="1">
      <c r="A177" s="136"/>
      <c r="B177" s="56"/>
      <c r="C177" s="15">
        <v>45878.0</v>
      </c>
      <c r="D177" s="30" t="s">
        <v>27</v>
      </c>
      <c r="E177" s="138">
        <v>25000.0</v>
      </c>
      <c r="F177" s="139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ht="14.25" customHeight="1">
      <c r="A178" s="136"/>
      <c r="B178" s="56"/>
      <c r="C178" s="15">
        <v>45878.0</v>
      </c>
      <c r="D178" s="30" t="s">
        <v>142</v>
      </c>
      <c r="E178" s="138">
        <v>300000.0</v>
      </c>
      <c r="F178" s="139"/>
      <c r="G178" s="119" t="s">
        <v>9</v>
      </c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ht="14.25" customHeight="1">
      <c r="A179" s="136"/>
      <c r="B179" s="56"/>
      <c r="C179" s="15">
        <v>45878.0</v>
      </c>
      <c r="D179" s="30" t="s">
        <v>803</v>
      </c>
      <c r="E179" s="138">
        <v>50000.0</v>
      </c>
      <c r="F179" s="139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ht="14.25" customHeight="1">
      <c r="A180" s="136"/>
      <c r="B180" s="56"/>
      <c r="C180" s="15">
        <v>45878.0</v>
      </c>
      <c r="D180" s="30" t="s">
        <v>801</v>
      </c>
      <c r="E180" s="138">
        <v>30000.0</v>
      </c>
      <c r="F180" s="139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ht="14.25" customHeight="1">
      <c r="A181" s="136"/>
      <c r="B181" s="56"/>
      <c r="C181" s="15">
        <v>45878.0</v>
      </c>
      <c r="D181" s="30" t="s">
        <v>804</v>
      </c>
      <c r="E181" s="138">
        <v>1000000.0</v>
      </c>
      <c r="F181" s="139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ht="14.25" customHeight="1">
      <c r="A182" s="136"/>
      <c r="B182" s="56"/>
      <c r="C182" s="15">
        <v>45878.0</v>
      </c>
      <c r="D182" s="30" t="s">
        <v>757</v>
      </c>
      <c r="E182" s="138">
        <v>2000000.0</v>
      </c>
      <c r="F182" s="139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ht="14.25" customHeight="1">
      <c r="A183" s="136"/>
      <c r="B183" s="56"/>
      <c r="C183" s="15">
        <v>45878.0</v>
      </c>
      <c r="D183" s="30" t="s">
        <v>67</v>
      </c>
      <c r="E183" s="142"/>
      <c r="F183" s="138">
        <v>3.0E7</v>
      </c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  <row r="184" ht="14.25" customHeight="1">
      <c r="A184" s="136"/>
      <c r="B184" s="56"/>
      <c r="C184" s="15">
        <v>45878.0</v>
      </c>
      <c r="D184" s="30" t="s">
        <v>805</v>
      </c>
      <c r="E184" s="138">
        <v>250000.0</v>
      </c>
      <c r="F184" s="139"/>
      <c r="G184" s="119" t="s">
        <v>60</v>
      </c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</row>
    <row r="185" ht="14.25" customHeight="1">
      <c r="A185" s="136"/>
      <c r="B185" s="56"/>
      <c r="C185" s="15">
        <v>45878.0</v>
      </c>
      <c r="D185" s="30" t="s">
        <v>778</v>
      </c>
      <c r="E185" s="138">
        <v>400000.0</v>
      </c>
      <c r="F185" s="139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</row>
    <row r="186" ht="14.25" customHeight="1">
      <c r="A186" s="136"/>
      <c r="B186" s="56"/>
      <c r="C186" s="15">
        <v>45878.0</v>
      </c>
      <c r="D186" s="30" t="s">
        <v>806</v>
      </c>
      <c r="E186" s="142"/>
      <c r="F186" s="138">
        <v>1.1503E7</v>
      </c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</row>
    <row r="187" ht="14.25" customHeight="1">
      <c r="A187" s="136"/>
      <c r="B187" s="56"/>
      <c r="C187" s="15">
        <v>45879.0</v>
      </c>
      <c r="D187" s="30" t="s">
        <v>22</v>
      </c>
      <c r="E187" s="138">
        <v>50000.0</v>
      </c>
      <c r="F187" s="139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ht="14.25" customHeight="1">
      <c r="A188" s="136"/>
      <c r="B188" s="56"/>
      <c r="C188" s="15">
        <v>45879.0</v>
      </c>
      <c r="D188" s="30" t="s">
        <v>408</v>
      </c>
      <c r="E188" s="138">
        <v>50000.0</v>
      </c>
      <c r="F188" s="139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</row>
    <row r="189" ht="14.25" customHeight="1">
      <c r="A189" s="136"/>
      <c r="B189" s="56"/>
      <c r="C189" s="15">
        <v>45879.0</v>
      </c>
      <c r="D189" s="30" t="s">
        <v>27</v>
      </c>
      <c r="E189" s="138">
        <v>25000.0</v>
      </c>
      <c r="F189" s="139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</row>
    <row r="190" ht="14.25" customHeight="1">
      <c r="A190" s="136"/>
      <c r="B190" s="56"/>
      <c r="C190" s="15">
        <v>45879.0</v>
      </c>
      <c r="D190" s="30" t="s">
        <v>92</v>
      </c>
      <c r="E190" s="138">
        <v>100000.0</v>
      </c>
      <c r="F190" s="139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</row>
    <row r="191" ht="14.25" customHeight="1">
      <c r="A191" s="136"/>
      <c r="B191" s="56"/>
      <c r="C191" s="15">
        <v>45879.0</v>
      </c>
      <c r="D191" s="30" t="s">
        <v>94</v>
      </c>
      <c r="E191" s="138">
        <v>25000.0</v>
      </c>
      <c r="F191" s="139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</row>
    <row r="192" ht="14.25" customHeight="1">
      <c r="A192" s="136"/>
      <c r="B192" s="56"/>
      <c r="C192" s="15">
        <v>45879.0</v>
      </c>
      <c r="D192" s="30" t="s">
        <v>27</v>
      </c>
      <c r="E192" s="138">
        <v>50000.0</v>
      </c>
      <c r="F192" s="139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</row>
    <row r="193" ht="14.25" customHeight="1">
      <c r="A193" s="136"/>
      <c r="B193" s="56"/>
      <c r="C193" s="15">
        <v>45879.0</v>
      </c>
      <c r="D193" s="30" t="s">
        <v>55</v>
      </c>
      <c r="E193" s="138">
        <v>20000.0</v>
      </c>
      <c r="F193" s="139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</row>
    <row r="194" ht="14.25" customHeight="1">
      <c r="A194" s="136"/>
      <c r="B194" s="56"/>
      <c r="C194" s="15">
        <v>45879.0</v>
      </c>
      <c r="D194" s="30" t="s">
        <v>143</v>
      </c>
      <c r="E194" s="138">
        <v>500000.0</v>
      </c>
      <c r="F194" s="139"/>
      <c r="G194" s="119" t="s">
        <v>9</v>
      </c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</row>
    <row r="195" ht="14.25" customHeight="1">
      <c r="A195" s="136"/>
      <c r="B195" s="56"/>
      <c r="C195" s="15">
        <v>45879.0</v>
      </c>
      <c r="D195" s="30" t="s">
        <v>350</v>
      </c>
      <c r="E195" s="138">
        <v>50000.0</v>
      </c>
      <c r="F195" s="139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</row>
    <row r="196" ht="14.25" customHeight="1">
      <c r="A196" s="136"/>
      <c r="B196" s="56"/>
      <c r="C196" s="15">
        <v>45879.0</v>
      </c>
      <c r="D196" s="30" t="s">
        <v>510</v>
      </c>
      <c r="E196" s="138">
        <v>50000.0</v>
      </c>
      <c r="F196" s="139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</row>
    <row r="197" ht="14.25" customHeight="1">
      <c r="A197" s="136"/>
      <c r="B197" s="56"/>
      <c r="C197" s="15">
        <v>45879.0</v>
      </c>
      <c r="D197" s="30" t="s">
        <v>100</v>
      </c>
      <c r="E197" s="138">
        <v>250000.0</v>
      </c>
      <c r="F197" s="139"/>
      <c r="G197" s="119" t="s">
        <v>9</v>
      </c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</row>
    <row r="198" ht="14.25" customHeight="1">
      <c r="A198" s="136"/>
      <c r="B198" s="56"/>
      <c r="C198" s="15">
        <v>45879.0</v>
      </c>
      <c r="D198" s="30" t="s">
        <v>99</v>
      </c>
      <c r="E198" s="138">
        <v>300000.0</v>
      </c>
      <c r="F198" s="139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</row>
    <row r="199" ht="14.25" customHeight="1">
      <c r="A199" s="136"/>
      <c r="B199" s="56"/>
      <c r="C199" s="15">
        <v>45879.0</v>
      </c>
      <c r="D199" s="30" t="s">
        <v>621</v>
      </c>
      <c r="E199" s="138">
        <v>1500000.0</v>
      </c>
      <c r="F199" s="139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</row>
    <row r="200" ht="14.25" customHeight="1">
      <c r="A200" s="136"/>
      <c r="B200" s="56"/>
      <c r="C200" s="15">
        <v>45879.0</v>
      </c>
      <c r="D200" s="30" t="s">
        <v>322</v>
      </c>
      <c r="E200" s="138">
        <v>500000.0</v>
      </c>
      <c r="F200" s="139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</row>
    <row r="201" ht="14.25" customHeight="1">
      <c r="A201" s="136"/>
      <c r="B201" s="56"/>
      <c r="C201" s="15">
        <v>45879.0</v>
      </c>
      <c r="D201" s="30" t="s">
        <v>807</v>
      </c>
      <c r="E201" s="138">
        <v>52000.0</v>
      </c>
      <c r="F201" s="139"/>
      <c r="G201" s="119" t="s">
        <v>9</v>
      </c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</row>
    <row r="202" ht="14.25" customHeight="1">
      <c r="A202" s="136"/>
      <c r="B202" s="56"/>
      <c r="C202" s="15">
        <v>45879.0</v>
      </c>
      <c r="D202" s="30" t="s">
        <v>782</v>
      </c>
      <c r="E202" s="138">
        <v>1000000.0</v>
      </c>
      <c r="F202" s="139"/>
      <c r="G202" s="119" t="s">
        <v>808</v>
      </c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</row>
    <row r="203" ht="14.25" customHeight="1">
      <c r="A203" s="136"/>
      <c r="B203" s="56"/>
      <c r="C203" s="15">
        <v>45879.0</v>
      </c>
      <c r="D203" s="30" t="s">
        <v>178</v>
      </c>
      <c r="E203" s="138">
        <v>100000.0</v>
      </c>
      <c r="F203" s="139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</row>
    <row r="204" ht="14.25" customHeight="1">
      <c r="A204" s="136"/>
      <c r="B204" s="56"/>
      <c r="C204" s="15">
        <v>45880.0</v>
      </c>
      <c r="D204" s="30" t="s">
        <v>13</v>
      </c>
      <c r="E204" s="138">
        <v>100002.0</v>
      </c>
      <c r="F204" s="139"/>
      <c r="G204" s="119" t="s">
        <v>9</v>
      </c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</row>
    <row r="205" ht="14.25" customHeight="1">
      <c r="A205" s="136"/>
      <c r="B205" s="56"/>
      <c r="C205" s="15">
        <v>45880.0</v>
      </c>
      <c r="D205" s="30" t="s">
        <v>233</v>
      </c>
      <c r="E205" s="138">
        <v>300000.0</v>
      </c>
      <c r="F205" s="139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</row>
    <row r="206" ht="14.25" customHeight="1">
      <c r="A206" s="136"/>
      <c r="B206" s="56"/>
      <c r="C206" s="15">
        <v>45880.0</v>
      </c>
      <c r="D206" s="30" t="s">
        <v>388</v>
      </c>
      <c r="E206" s="138">
        <v>500000.0</v>
      </c>
      <c r="F206" s="139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</row>
    <row r="207" ht="14.25" customHeight="1">
      <c r="A207" s="136"/>
      <c r="B207" s="56"/>
      <c r="C207" s="15">
        <v>45880.0</v>
      </c>
      <c r="D207" s="30" t="s">
        <v>127</v>
      </c>
      <c r="E207" s="138">
        <v>100000.0</v>
      </c>
      <c r="F207" s="139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</row>
    <row r="208" ht="14.25" customHeight="1">
      <c r="A208" s="136"/>
      <c r="B208" s="56"/>
      <c r="C208" s="15">
        <v>45880.0</v>
      </c>
      <c r="D208" s="30" t="s">
        <v>727</v>
      </c>
      <c r="E208" s="138">
        <v>50000.0</v>
      </c>
      <c r="F208" s="139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</row>
    <row r="209" ht="14.25" customHeight="1">
      <c r="A209" s="136"/>
      <c r="B209" s="56"/>
      <c r="C209" s="15">
        <v>45880.0</v>
      </c>
      <c r="D209" s="30" t="s">
        <v>238</v>
      </c>
      <c r="E209" s="138">
        <v>100000.0</v>
      </c>
      <c r="F209" s="139"/>
      <c r="G209" s="119" t="s">
        <v>9</v>
      </c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</row>
    <row r="210" ht="14.25" customHeight="1">
      <c r="A210" s="136"/>
      <c r="B210" s="56"/>
      <c r="C210" s="15">
        <v>45880.0</v>
      </c>
      <c r="D210" s="30" t="s">
        <v>391</v>
      </c>
      <c r="E210" s="138">
        <v>20000.0</v>
      </c>
      <c r="F210" s="139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</row>
    <row r="211" ht="14.25" customHeight="1">
      <c r="A211" s="136"/>
      <c r="B211" s="56"/>
      <c r="C211" s="15">
        <v>45880.0</v>
      </c>
      <c r="D211" s="30" t="s">
        <v>64</v>
      </c>
      <c r="E211" s="138">
        <v>50000.0</v>
      </c>
      <c r="F211" s="139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</row>
    <row r="212" ht="14.25" customHeight="1">
      <c r="A212" s="136"/>
      <c r="B212" s="56"/>
      <c r="C212" s="15">
        <v>45880.0</v>
      </c>
      <c r="D212" s="30" t="s">
        <v>801</v>
      </c>
      <c r="E212" s="138">
        <v>35000.0</v>
      </c>
      <c r="F212" s="139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</row>
    <row r="213" ht="14.25" customHeight="1">
      <c r="A213" s="136"/>
      <c r="B213" s="56"/>
      <c r="C213" s="15">
        <v>45880.0</v>
      </c>
      <c r="D213" s="30" t="s">
        <v>103</v>
      </c>
      <c r="E213" s="138">
        <v>300000.0</v>
      </c>
      <c r="F213" s="139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</row>
    <row r="214" ht="14.25" customHeight="1">
      <c r="A214" s="136"/>
      <c r="B214" s="56"/>
      <c r="C214" s="15">
        <v>45880.0</v>
      </c>
      <c r="D214" s="30" t="s">
        <v>809</v>
      </c>
      <c r="E214" s="138">
        <v>22000.0</v>
      </c>
      <c r="F214" s="139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ht="14.25" customHeight="1">
      <c r="A215" s="136"/>
      <c r="B215" s="56"/>
      <c r="C215" s="15">
        <v>45880.0</v>
      </c>
      <c r="D215" s="30" t="s">
        <v>162</v>
      </c>
      <c r="E215" s="138">
        <v>50000.0</v>
      </c>
      <c r="F215" s="139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ht="14.25" customHeight="1">
      <c r="A216" s="136"/>
      <c r="B216" s="56"/>
      <c r="C216" s="15">
        <v>45880.0</v>
      </c>
      <c r="D216" s="30" t="s">
        <v>87</v>
      </c>
      <c r="E216" s="138">
        <v>100000.0</v>
      </c>
      <c r="F216" s="139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ht="14.25" customHeight="1">
      <c r="A217" s="136"/>
      <c r="B217" s="56"/>
      <c r="C217" s="15">
        <v>45880.0</v>
      </c>
      <c r="D217" s="30" t="s">
        <v>324</v>
      </c>
      <c r="E217" s="138">
        <v>50000.0</v>
      </c>
      <c r="F217" s="139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</row>
    <row r="218" ht="14.25" customHeight="1">
      <c r="A218" s="136"/>
      <c r="B218" s="56"/>
      <c r="C218" s="15">
        <v>45881.0</v>
      </c>
      <c r="D218" s="30" t="s">
        <v>376</v>
      </c>
      <c r="E218" s="138">
        <v>100000.0</v>
      </c>
      <c r="F218" s="139"/>
      <c r="G218" s="119" t="s">
        <v>9</v>
      </c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ht="14.25" customHeight="1">
      <c r="A219" s="136"/>
      <c r="B219" s="56"/>
      <c r="C219" s="15">
        <v>45881.0</v>
      </c>
      <c r="D219" s="30" t="s">
        <v>408</v>
      </c>
      <c r="E219" s="138">
        <v>50000.0</v>
      </c>
      <c r="F219" s="139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</row>
    <row r="220" ht="14.25" customHeight="1">
      <c r="A220" s="136"/>
      <c r="B220" s="56"/>
      <c r="C220" s="15">
        <v>45881.0</v>
      </c>
      <c r="D220" s="30" t="s">
        <v>391</v>
      </c>
      <c r="E220" s="138">
        <v>20000.0</v>
      </c>
      <c r="F220" s="139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ht="14.25" customHeight="1">
      <c r="A221" s="136"/>
      <c r="B221" s="56"/>
      <c r="C221" s="15">
        <v>45881.0</v>
      </c>
      <c r="D221" s="30" t="s">
        <v>27</v>
      </c>
      <c r="E221" s="138">
        <v>25000.0</v>
      </c>
      <c r="F221" s="139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</row>
    <row r="222" ht="14.25" customHeight="1">
      <c r="A222" s="136"/>
      <c r="B222" s="56"/>
      <c r="C222" s="15">
        <v>45881.0</v>
      </c>
      <c r="D222" s="30" t="s">
        <v>801</v>
      </c>
      <c r="E222" s="138">
        <v>38000.0</v>
      </c>
      <c r="F222" s="139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ht="14.25" customHeight="1">
      <c r="A223" s="136"/>
      <c r="B223" s="56"/>
      <c r="C223" s="15">
        <v>45881.0</v>
      </c>
      <c r="D223" s="30" t="s">
        <v>49</v>
      </c>
      <c r="E223" s="138">
        <v>40000.0</v>
      </c>
      <c r="F223" s="139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</row>
    <row r="224" ht="14.25" customHeight="1">
      <c r="A224" s="136"/>
      <c r="B224" s="56"/>
      <c r="C224" s="15">
        <v>45881.0</v>
      </c>
      <c r="D224" s="30" t="s">
        <v>810</v>
      </c>
      <c r="E224" s="142"/>
      <c r="F224" s="138">
        <v>2.5677833E7</v>
      </c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ht="14.25" customHeight="1">
      <c r="A225" s="136"/>
      <c r="B225" s="56"/>
      <c r="C225" s="15">
        <v>45881.0</v>
      </c>
      <c r="D225" s="30" t="s">
        <v>811</v>
      </c>
      <c r="E225" s="142"/>
      <c r="F225" s="138">
        <v>35000.0</v>
      </c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</row>
    <row r="226" ht="14.25" customHeight="1">
      <c r="A226" s="136"/>
      <c r="B226" s="56"/>
      <c r="C226" s="15">
        <v>45881.0</v>
      </c>
      <c r="D226" s="30" t="s">
        <v>811</v>
      </c>
      <c r="E226" s="142"/>
      <c r="F226" s="138">
        <v>568513.0</v>
      </c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</row>
    <row r="227" ht="14.25" customHeight="1">
      <c r="A227" s="136"/>
      <c r="B227" s="56"/>
      <c r="C227" s="15">
        <v>45881.0</v>
      </c>
      <c r="D227" s="30" t="s">
        <v>809</v>
      </c>
      <c r="E227" s="138">
        <v>15000.0</v>
      </c>
      <c r="F227" s="139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</row>
    <row r="228" ht="14.25" customHeight="1">
      <c r="A228" s="136"/>
      <c r="B228" s="56"/>
      <c r="C228" s="15">
        <v>45881.0</v>
      </c>
      <c r="D228" s="30" t="s">
        <v>812</v>
      </c>
      <c r="E228" s="138">
        <v>200000.0</v>
      </c>
      <c r="F228" s="139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</row>
    <row r="229" ht="14.25" customHeight="1">
      <c r="A229" s="136"/>
      <c r="B229" s="56"/>
      <c r="C229" s="15">
        <v>45881.0</v>
      </c>
      <c r="D229" s="30" t="s">
        <v>577</v>
      </c>
      <c r="E229" s="138">
        <v>250000.0</v>
      </c>
      <c r="F229" s="139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</row>
    <row r="230" ht="14.25" customHeight="1">
      <c r="A230" s="136"/>
      <c r="B230" s="56"/>
      <c r="C230" s="15">
        <v>45881.0</v>
      </c>
      <c r="D230" s="30" t="s">
        <v>239</v>
      </c>
      <c r="E230" s="138">
        <v>350000.0</v>
      </c>
      <c r="F230" s="139"/>
      <c r="G230" s="119" t="s">
        <v>9</v>
      </c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</row>
    <row r="231" ht="14.25" customHeight="1">
      <c r="A231" s="136"/>
      <c r="B231" s="56"/>
      <c r="C231" s="15">
        <v>45881.0</v>
      </c>
      <c r="D231" s="30" t="s">
        <v>84</v>
      </c>
      <c r="E231" s="138">
        <v>100000.0</v>
      </c>
      <c r="F231" s="139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</row>
    <row r="232" ht="14.25" customHeight="1">
      <c r="A232" s="136"/>
      <c r="B232" s="56"/>
      <c r="C232" s="15">
        <v>45881.0</v>
      </c>
      <c r="D232" s="30" t="s">
        <v>421</v>
      </c>
      <c r="E232" s="138">
        <v>25000.0</v>
      </c>
      <c r="F232" s="139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</row>
    <row r="233" ht="14.25" customHeight="1">
      <c r="A233" s="136"/>
      <c r="B233" s="56"/>
      <c r="C233" s="15">
        <v>45881.0</v>
      </c>
      <c r="D233" s="30" t="s">
        <v>8</v>
      </c>
      <c r="E233" s="138">
        <v>100000.0</v>
      </c>
      <c r="F233" s="139"/>
      <c r="G233" s="119" t="s">
        <v>60</v>
      </c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</row>
    <row r="234" ht="14.25" customHeight="1">
      <c r="A234" s="136"/>
      <c r="B234" s="56"/>
      <c r="C234" s="15">
        <v>45881.0</v>
      </c>
      <c r="D234" s="30" t="s">
        <v>189</v>
      </c>
      <c r="E234" s="138">
        <v>50000.0</v>
      </c>
      <c r="F234" s="139"/>
      <c r="G234" s="119" t="s">
        <v>9</v>
      </c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</row>
    <row r="235" ht="14.25" customHeight="1">
      <c r="A235" s="136"/>
      <c r="B235" s="56"/>
      <c r="C235" s="15">
        <v>45881.0</v>
      </c>
      <c r="D235" s="30" t="s">
        <v>813</v>
      </c>
      <c r="E235" s="142"/>
      <c r="F235" s="138">
        <v>9100000.0</v>
      </c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</row>
    <row r="236" ht="14.25" customHeight="1">
      <c r="A236" s="136"/>
      <c r="B236" s="56"/>
      <c r="C236" s="15">
        <v>45881.0</v>
      </c>
      <c r="D236" s="30" t="s">
        <v>704</v>
      </c>
      <c r="E236" s="138">
        <v>50000.0</v>
      </c>
      <c r="F236" s="139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</row>
    <row r="237" ht="14.25" customHeight="1">
      <c r="A237" s="136"/>
      <c r="B237" s="56"/>
      <c r="C237" s="15">
        <v>45881.0</v>
      </c>
      <c r="D237" s="30" t="s">
        <v>223</v>
      </c>
      <c r="E237" s="138">
        <v>50000.0</v>
      </c>
      <c r="F237" s="139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</row>
    <row r="238" ht="14.25" customHeight="1">
      <c r="A238" s="136"/>
      <c r="B238" s="56"/>
      <c r="C238" s="15">
        <v>45882.0</v>
      </c>
      <c r="D238" s="30" t="s">
        <v>263</v>
      </c>
      <c r="E238" s="138">
        <v>5000000.0</v>
      </c>
      <c r="F238" s="139"/>
      <c r="G238" s="119" t="s">
        <v>9</v>
      </c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</row>
    <row r="239" ht="14.25" customHeight="1">
      <c r="A239" s="136"/>
      <c r="B239" s="56"/>
      <c r="C239" s="15">
        <v>45882.0</v>
      </c>
      <c r="D239" s="30" t="s">
        <v>391</v>
      </c>
      <c r="E239" s="138">
        <v>20000.0</v>
      </c>
      <c r="F239" s="139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</row>
    <row r="240" ht="14.25" customHeight="1">
      <c r="A240" s="136"/>
      <c r="B240" s="56"/>
      <c r="C240" s="15">
        <v>45882.0</v>
      </c>
      <c r="D240" s="30" t="s">
        <v>114</v>
      </c>
      <c r="E240" s="138">
        <v>500000.0</v>
      </c>
      <c r="F240" s="139"/>
      <c r="G240" s="119" t="s">
        <v>9</v>
      </c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</row>
    <row r="241" ht="14.25" customHeight="1">
      <c r="A241" s="136"/>
      <c r="B241" s="56"/>
      <c r="C241" s="15">
        <v>45882.0</v>
      </c>
      <c r="D241" s="30" t="s">
        <v>172</v>
      </c>
      <c r="E241" s="138">
        <v>200000.0</v>
      </c>
      <c r="F241" s="139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</row>
    <row r="242" ht="14.25" customHeight="1">
      <c r="A242" s="136"/>
      <c r="B242" s="56"/>
      <c r="C242" s="15">
        <v>45882.0</v>
      </c>
      <c r="D242" s="30" t="s">
        <v>27</v>
      </c>
      <c r="E242" s="138">
        <v>25000.0</v>
      </c>
      <c r="F242" s="139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</row>
    <row r="243" ht="14.25" customHeight="1">
      <c r="A243" s="136"/>
      <c r="B243" s="56"/>
      <c r="C243" s="15">
        <v>45882.0</v>
      </c>
      <c r="D243" s="30" t="s">
        <v>803</v>
      </c>
      <c r="E243" s="138">
        <v>30000.0</v>
      </c>
      <c r="F243" s="139"/>
      <c r="G243" s="119" t="s">
        <v>9</v>
      </c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</row>
    <row r="244" ht="14.25" customHeight="1">
      <c r="A244" s="136"/>
      <c r="B244" s="56"/>
      <c r="C244" s="15">
        <v>45882.0</v>
      </c>
      <c r="D244" s="30" t="s">
        <v>809</v>
      </c>
      <c r="E244" s="138">
        <v>15000.0</v>
      </c>
      <c r="F244" s="139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</row>
    <row r="245" ht="14.25" customHeight="1">
      <c r="A245" s="136"/>
      <c r="B245" s="56"/>
      <c r="C245" s="15">
        <v>45882.0</v>
      </c>
      <c r="D245" s="30" t="s">
        <v>693</v>
      </c>
      <c r="E245" s="138">
        <v>200000.0</v>
      </c>
      <c r="F245" s="139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</row>
    <row r="246" ht="14.25" customHeight="1">
      <c r="A246" s="136"/>
      <c r="B246" s="56"/>
      <c r="C246" s="15">
        <v>45882.0</v>
      </c>
      <c r="D246" s="30" t="s">
        <v>153</v>
      </c>
      <c r="E246" s="138">
        <v>50000.0</v>
      </c>
      <c r="F246" s="139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</row>
    <row r="247" ht="14.25" customHeight="1">
      <c r="A247" s="136"/>
      <c r="B247" s="56"/>
      <c r="C247" s="15">
        <v>45882.0</v>
      </c>
      <c r="D247" s="30" t="s">
        <v>661</v>
      </c>
      <c r="E247" s="138">
        <v>500000.0</v>
      </c>
      <c r="F247" s="139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</row>
    <row r="248" ht="14.25" customHeight="1">
      <c r="A248" s="136"/>
      <c r="B248" s="56"/>
      <c r="C248" s="15">
        <v>45883.0</v>
      </c>
      <c r="D248" s="30" t="s">
        <v>391</v>
      </c>
      <c r="E248" s="138">
        <v>20000.0</v>
      </c>
      <c r="F248" s="139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</row>
    <row r="249" ht="14.25" customHeight="1">
      <c r="A249" s="136"/>
      <c r="B249" s="56"/>
      <c r="C249" s="15">
        <v>45883.0</v>
      </c>
      <c r="D249" s="30" t="s">
        <v>408</v>
      </c>
      <c r="E249" s="138">
        <v>200000.0</v>
      </c>
      <c r="F249" s="139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</row>
    <row r="250" ht="14.25" customHeight="1">
      <c r="A250" s="136"/>
      <c r="B250" s="56"/>
      <c r="C250" s="15">
        <v>45883.0</v>
      </c>
      <c r="D250" s="30" t="s">
        <v>27</v>
      </c>
      <c r="E250" s="138">
        <v>25000.0</v>
      </c>
      <c r="F250" s="139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</row>
    <row r="251" ht="14.25" customHeight="1">
      <c r="A251" s="136"/>
      <c r="B251" s="56"/>
      <c r="C251" s="15">
        <v>45883.0</v>
      </c>
      <c r="D251" s="30" t="s">
        <v>814</v>
      </c>
      <c r="E251" s="138">
        <v>100000.0</v>
      </c>
      <c r="F251" s="139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</row>
    <row r="252" ht="14.25" customHeight="1">
      <c r="A252" s="136"/>
      <c r="B252" s="56"/>
      <c r="C252" s="15">
        <v>45883.0</v>
      </c>
      <c r="D252" s="30" t="s">
        <v>809</v>
      </c>
      <c r="E252" s="138">
        <v>22000.0</v>
      </c>
      <c r="F252" s="139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</row>
    <row r="253" ht="14.25" customHeight="1">
      <c r="A253" s="136"/>
      <c r="B253" s="56"/>
      <c r="C253" s="15">
        <v>45883.0</v>
      </c>
      <c r="D253" s="30" t="s">
        <v>62</v>
      </c>
      <c r="E253" s="138">
        <v>211073.0</v>
      </c>
      <c r="F253" s="139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</row>
    <row r="254" ht="14.25" customHeight="1">
      <c r="A254" s="136"/>
      <c r="B254" s="56"/>
      <c r="C254" s="15">
        <v>45883.0</v>
      </c>
      <c r="D254" s="30" t="s">
        <v>174</v>
      </c>
      <c r="E254" s="138">
        <v>100000.0</v>
      </c>
      <c r="F254" s="139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</row>
    <row r="255" ht="14.25" customHeight="1">
      <c r="A255" s="136"/>
      <c r="B255" s="56"/>
      <c r="C255" s="15">
        <v>45883.0</v>
      </c>
      <c r="D255" s="30" t="s">
        <v>815</v>
      </c>
      <c r="E255" s="138">
        <v>100000.0</v>
      </c>
      <c r="F255" s="139"/>
      <c r="G255" s="119" t="s">
        <v>9</v>
      </c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</row>
    <row r="256" ht="14.25" customHeight="1">
      <c r="A256" s="136"/>
      <c r="B256" s="56"/>
      <c r="C256" s="15">
        <v>45883.0</v>
      </c>
      <c r="D256" s="30" t="s">
        <v>57</v>
      </c>
      <c r="E256" s="138">
        <v>100000.0</v>
      </c>
      <c r="F256" s="139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</row>
    <row r="257" ht="14.25" customHeight="1">
      <c r="A257" s="136"/>
      <c r="B257" s="56"/>
      <c r="C257" s="15">
        <v>45883.0</v>
      </c>
      <c r="D257" s="30" t="s">
        <v>655</v>
      </c>
      <c r="E257" s="138">
        <v>200000.0</v>
      </c>
      <c r="F257" s="139"/>
      <c r="G257" s="119">
        <v>24.0</v>
      </c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</row>
    <row r="258" ht="14.25" customHeight="1">
      <c r="A258" s="136"/>
      <c r="B258" s="56"/>
      <c r="C258" s="15">
        <v>45883.0</v>
      </c>
      <c r="D258" s="30" t="s">
        <v>85</v>
      </c>
      <c r="E258" s="138">
        <v>2500000.0</v>
      </c>
      <c r="F258" s="139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</row>
    <row r="259" ht="14.25" customHeight="1">
      <c r="A259" s="136"/>
      <c r="B259" s="56"/>
      <c r="C259" s="15">
        <v>45883.0</v>
      </c>
      <c r="D259" s="30" t="s">
        <v>421</v>
      </c>
      <c r="E259" s="138">
        <v>25000.0</v>
      </c>
      <c r="F259" s="139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</row>
    <row r="260" ht="14.25" customHeight="1">
      <c r="A260" s="136"/>
      <c r="B260" s="56"/>
      <c r="C260" s="15">
        <v>45883.0</v>
      </c>
      <c r="D260" s="30" t="s">
        <v>816</v>
      </c>
      <c r="E260" s="142"/>
      <c r="F260" s="138">
        <v>7676840.0</v>
      </c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</row>
    <row r="261" ht="14.25" customHeight="1">
      <c r="A261" s="136"/>
      <c r="B261" s="56"/>
      <c r="C261" s="15">
        <v>45884.0</v>
      </c>
      <c r="D261" s="30" t="s">
        <v>817</v>
      </c>
      <c r="E261" s="138">
        <v>200000.0</v>
      </c>
      <c r="F261" s="139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</row>
    <row r="262" ht="14.25" customHeight="1">
      <c r="A262" s="136"/>
      <c r="B262" s="56"/>
      <c r="C262" s="15">
        <v>45884.0</v>
      </c>
      <c r="D262" s="30" t="s">
        <v>45</v>
      </c>
      <c r="E262" s="138">
        <v>500000.0</v>
      </c>
      <c r="F262" s="139"/>
      <c r="G262" s="119" t="s">
        <v>46</v>
      </c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</row>
    <row r="263" ht="14.25" customHeight="1">
      <c r="A263" s="136"/>
      <c r="B263" s="56"/>
      <c r="C263" s="15">
        <v>45884.0</v>
      </c>
      <c r="D263" s="30" t="s">
        <v>421</v>
      </c>
      <c r="E263" s="138">
        <v>25000.0</v>
      </c>
      <c r="F263" s="139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</row>
    <row r="264" ht="14.25" customHeight="1">
      <c r="A264" s="136"/>
      <c r="B264" s="56"/>
      <c r="C264" s="15">
        <v>45884.0</v>
      </c>
      <c r="D264" s="30" t="s">
        <v>27</v>
      </c>
      <c r="E264" s="138">
        <v>25000.0</v>
      </c>
      <c r="F264" s="139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</row>
    <row r="265" ht="14.25" customHeight="1">
      <c r="A265" s="136"/>
      <c r="B265" s="56"/>
      <c r="C265" s="15">
        <v>45884.0</v>
      </c>
      <c r="D265" s="30" t="s">
        <v>391</v>
      </c>
      <c r="E265" s="138">
        <v>20000.0</v>
      </c>
      <c r="F265" s="142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</row>
    <row r="266" ht="14.25" customHeight="1">
      <c r="A266" s="136"/>
      <c r="B266" s="56"/>
      <c r="C266" s="15">
        <v>45884.0</v>
      </c>
      <c r="D266" s="30" t="s">
        <v>801</v>
      </c>
      <c r="E266" s="138">
        <v>35000.0</v>
      </c>
      <c r="F266" s="142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</row>
    <row r="267" ht="14.25" customHeight="1">
      <c r="A267" s="136"/>
      <c r="B267" s="56"/>
      <c r="C267" s="15">
        <v>45884.0</v>
      </c>
      <c r="D267" s="30" t="s">
        <v>323</v>
      </c>
      <c r="E267" s="138">
        <v>5000000.0</v>
      </c>
      <c r="F267" s="142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</row>
    <row r="268" ht="14.25" customHeight="1">
      <c r="A268" s="136"/>
      <c r="B268" s="56"/>
      <c r="C268" s="15">
        <v>45884.0</v>
      </c>
      <c r="D268" s="30" t="s">
        <v>809</v>
      </c>
      <c r="E268" s="138">
        <v>22000.0</v>
      </c>
      <c r="F268" s="142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</row>
    <row r="269" ht="14.25" customHeight="1">
      <c r="A269" s="136"/>
      <c r="B269" s="56"/>
      <c r="C269" s="15">
        <v>45884.0</v>
      </c>
      <c r="D269" s="30" t="s">
        <v>698</v>
      </c>
      <c r="E269" s="138">
        <v>200000.0</v>
      </c>
      <c r="F269" s="142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</row>
    <row r="270" ht="14.25" customHeight="1">
      <c r="A270" s="136"/>
      <c r="B270" s="56"/>
      <c r="C270" s="15">
        <v>45884.0</v>
      </c>
      <c r="D270" s="30" t="s">
        <v>34</v>
      </c>
      <c r="E270" s="138">
        <v>500000.0</v>
      </c>
      <c r="F270" s="142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</row>
    <row r="271" ht="14.25" customHeight="1">
      <c r="A271" s="136"/>
      <c r="B271" s="56"/>
      <c r="C271" s="15">
        <v>45884.0</v>
      </c>
      <c r="D271" s="30" t="s">
        <v>818</v>
      </c>
      <c r="E271" s="138">
        <v>500000.0</v>
      </c>
      <c r="F271" s="142"/>
      <c r="G271" s="119" t="s">
        <v>9</v>
      </c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</row>
    <row r="272" ht="14.25" customHeight="1">
      <c r="A272" s="136"/>
      <c r="B272" s="56"/>
      <c r="C272" s="15">
        <v>45884.0</v>
      </c>
      <c r="D272" s="30" t="s">
        <v>224</v>
      </c>
      <c r="E272" s="138">
        <v>300000.0</v>
      </c>
      <c r="F272" s="142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</row>
    <row r="273" ht="14.25" customHeight="1">
      <c r="A273" s="136"/>
      <c r="B273" s="56"/>
      <c r="C273" s="15">
        <v>45884.0</v>
      </c>
      <c r="D273" s="30" t="s">
        <v>590</v>
      </c>
      <c r="E273" s="138">
        <v>200000.0</v>
      </c>
      <c r="F273" s="142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</row>
    <row r="274" ht="14.25" customHeight="1">
      <c r="A274" s="136"/>
      <c r="B274" s="56"/>
      <c r="C274" s="15">
        <v>45884.0</v>
      </c>
      <c r="D274" s="30" t="s">
        <v>819</v>
      </c>
      <c r="E274" s="138">
        <v>100000.0</v>
      </c>
      <c r="F274" s="142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</row>
    <row r="275" ht="14.25" customHeight="1">
      <c r="A275" s="136"/>
      <c r="B275" s="56"/>
      <c r="C275" s="15">
        <v>45884.0</v>
      </c>
      <c r="D275" s="30" t="s">
        <v>820</v>
      </c>
      <c r="E275" s="138">
        <v>100000.0</v>
      </c>
      <c r="F275" s="142"/>
      <c r="G275" s="119" t="s">
        <v>60</v>
      </c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</row>
    <row r="276" ht="14.25" customHeight="1">
      <c r="A276" s="136"/>
      <c r="B276" s="56"/>
      <c r="C276" s="15">
        <v>45884.0</v>
      </c>
      <c r="D276" s="30" t="s">
        <v>396</v>
      </c>
      <c r="E276" s="138">
        <v>100000.0</v>
      </c>
      <c r="F276" s="139"/>
      <c r="G276" s="119" t="s">
        <v>640</v>
      </c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</row>
    <row r="277" ht="14.25" customHeight="1">
      <c r="A277" s="136"/>
      <c r="B277" s="56"/>
      <c r="C277" s="15">
        <v>45884.0</v>
      </c>
      <c r="D277" s="30" t="s">
        <v>484</v>
      </c>
      <c r="E277" s="138">
        <v>288888.0</v>
      </c>
      <c r="F277" s="139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</row>
    <row r="278" ht="14.25" customHeight="1">
      <c r="A278" s="136"/>
      <c r="B278" s="56"/>
      <c r="C278" s="15">
        <v>45884.0</v>
      </c>
      <c r="D278" s="30" t="s">
        <v>15</v>
      </c>
      <c r="E278" s="138">
        <v>200000.0</v>
      </c>
      <c r="F278" s="139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</row>
    <row r="279" ht="14.25" customHeight="1">
      <c r="A279" s="136"/>
      <c r="B279" s="56"/>
      <c r="C279" s="15">
        <v>45884.0</v>
      </c>
      <c r="D279" s="30" t="s">
        <v>210</v>
      </c>
      <c r="E279" s="138">
        <v>300000.0</v>
      </c>
      <c r="F279" s="139"/>
      <c r="G279" s="119" t="s">
        <v>9</v>
      </c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</row>
    <row r="280" ht="14.25" customHeight="1">
      <c r="A280" s="136"/>
      <c r="B280" s="56"/>
      <c r="C280" s="15">
        <v>45884.0</v>
      </c>
      <c r="D280" s="30" t="s">
        <v>740</v>
      </c>
      <c r="E280" s="138">
        <v>82828.0</v>
      </c>
      <c r="F280" s="139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</row>
    <row r="281" ht="14.25" customHeight="1">
      <c r="A281" s="136"/>
      <c r="B281" s="56"/>
      <c r="C281" s="15">
        <v>45885.0</v>
      </c>
      <c r="D281" s="30" t="s">
        <v>200</v>
      </c>
      <c r="E281" s="138">
        <v>300000.0</v>
      </c>
      <c r="F281" s="139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ht="14.25" customHeight="1">
      <c r="A282" s="136"/>
      <c r="B282" s="56"/>
      <c r="C282" s="15">
        <v>45885.0</v>
      </c>
      <c r="D282" s="30" t="s">
        <v>803</v>
      </c>
      <c r="E282" s="138">
        <v>30000.0</v>
      </c>
      <c r="F282" s="139"/>
      <c r="G282" s="119" t="s">
        <v>9</v>
      </c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ht="14.25" customHeight="1">
      <c r="A283" s="136"/>
      <c r="B283" s="56"/>
      <c r="C283" s="15">
        <v>45885.0</v>
      </c>
      <c r="D283" s="30" t="s">
        <v>809</v>
      </c>
      <c r="E283" s="138">
        <v>22000.0</v>
      </c>
      <c r="F283" s="139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ht="14.25" customHeight="1">
      <c r="A284" s="136"/>
      <c r="B284" s="56"/>
      <c r="C284" s="15">
        <v>45885.0</v>
      </c>
      <c r="D284" s="30" t="s">
        <v>801</v>
      </c>
      <c r="E284" s="138">
        <v>35000.0</v>
      </c>
      <c r="F284" s="139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ht="14.25" customHeight="1">
      <c r="A285" s="136"/>
      <c r="B285" s="56"/>
      <c r="C285" s="15">
        <v>45886.0</v>
      </c>
      <c r="D285" s="30" t="s">
        <v>188</v>
      </c>
      <c r="E285" s="138">
        <v>200000.0</v>
      </c>
      <c r="F285" s="139"/>
      <c r="G285" s="119" t="s">
        <v>9</v>
      </c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ht="14.25" customHeight="1">
      <c r="A286" s="136"/>
      <c r="B286" s="56"/>
      <c r="C286" s="15">
        <v>45886.0</v>
      </c>
      <c r="D286" s="30" t="s">
        <v>65</v>
      </c>
      <c r="E286" s="138">
        <v>100000.0</v>
      </c>
      <c r="F286" s="139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ht="14.25" customHeight="1">
      <c r="A287" s="136"/>
      <c r="B287" s="56"/>
      <c r="C287" s="15">
        <v>45886.0</v>
      </c>
      <c r="D287" s="30" t="s">
        <v>94</v>
      </c>
      <c r="E287" s="138">
        <v>25000.0</v>
      </c>
      <c r="F287" s="139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ht="14.25" customHeight="1">
      <c r="A288" s="136"/>
      <c r="B288" s="56"/>
      <c r="C288" s="15">
        <v>45886.0</v>
      </c>
      <c r="D288" s="30" t="s">
        <v>621</v>
      </c>
      <c r="E288" s="138">
        <v>1500000.0</v>
      </c>
      <c r="F288" s="139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ht="14.25" customHeight="1">
      <c r="A289" s="136"/>
      <c r="B289" s="56"/>
      <c r="C289" s="15">
        <v>45886.0</v>
      </c>
      <c r="D289" s="30" t="s">
        <v>809</v>
      </c>
      <c r="E289" s="138">
        <v>22000.0</v>
      </c>
      <c r="F289" s="139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ht="14.25" customHeight="1">
      <c r="A290" s="136"/>
      <c r="B290" s="56"/>
      <c r="C290" s="15">
        <v>45886.0</v>
      </c>
      <c r="D290" s="30" t="s">
        <v>821</v>
      </c>
      <c r="E290" s="142"/>
      <c r="F290" s="138">
        <v>1.075E7</v>
      </c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ht="14.25" customHeight="1">
      <c r="A291" s="136"/>
      <c r="B291" s="56"/>
      <c r="C291" s="15">
        <v>45886.0</v>
      </c>
      <c r="D291" s="30" t="s">
        <v>100</v>
      </c>
      <c r="E291" s="138">
        <v>250000.0</v>
      </c>
      <c r="F291" s="139"/>
      <c r="G291" s="119" t="s">
        <v>9</v>
      </c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ht="14.25" customHeight="1">
      <c r="A292" s="136"/>
      <c r="B292" s="56"/>
      <c r="C292" s="15">
        <v>45886.0</v>
      </c>
      <c r="D292" s="30" t="s">
        <v>510</v>
      </c>
      <c r="E292" s="138">
        <v>50000.0</v>
      </c>
      <c r="F292" s="139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ht="14.25" customHeight="1">
      <c r="A293" s="136"/>
      <c r="B293" s="56"/>
      <c r="C293" s="15">
        <v>45886.0</v>
      </c>
      <c r="D293" s="30" t="s">
        <v>822</v>
      </c>
      <c r="E293" s="138">
        <v>50000.0</v>
      </c>
      <c r="F293" s="139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ht="14.25" customHeight="1">
      <c r="A294" s="136"/>
      <c r="B294" s="56"/>
      <c r="C294" s="15">
        <v>45886.0</v>
      </c>
      <c r="D294" s="30" t="s">
        <v>27</v>
      </c>
      <c r="E294" s="138">
        <v>50000.0</v>
      </c>
      <c r="F294" s="139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ht="14.25" customHeight="1">
      <c r="A295" s="136"/>
      <c r="B295" s="56"/>
      <c r="C295" s="15">
        <v>45886.0</v>
      </c>
      <c r="D295" s="30" t="s">
        <v>64</v>
      </c>
      <c r="E295" s="138">
        <v>50000.0</v>
      </c>
      <c r="F295" s="139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ht="14.25" customHeight="1">
      <c r="A296" s="136"/>
      <c r="B296" s="56"/>
      <c r="C296" s="15">
        <v>45886.0</v>
      </c>
      <c r="D296" s="30" t="s">
        <v>782</v>
      </c>
      <c r="E296" s="138">
        <v>1000000.0</v>
      </c>
      <c r="F296" s="139"/>
      <c r="G296" s="119" t="s">
        <v>9</v>
      </c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ht="14.25" customHeight="1">
      <c r="A297" s="136"/>
      <c r="B297" s="56"/>
      <c r="C297" s="15">
        <v>45886.0</v>
      </c>
      <c r="D297" s="30" t="s">
        <v>229</v>
      </c>
      <c r="E297" s="138">
        <v>150000.0</v>
      </c>
      <c r="F297" s="139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ht="14.25" customHeight="1">
      <c r="A298" s="136"/>
      <c r="B298" s="56"/>
      <c r="C298" s="15">
        <v>45886.0</v>
      </c>
      <c r="D298" s="30" t="s">
        <v>267</v>
      </c>
      <c r="E298" s="138">
        <v>300000.0</v>
      </c>
      <c r="F298" s="139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ht="14.25" customHeight="1">
      <c r="A299" s="136"/>
      <c r="B299" s="56"/>
      <c r="C299" s="15">
        <v>45886.0</v>
      </c>
      <c r="D299" s="30" t="s">
        <v>637</v>
      </c>
      <c r="E299" s="138">
        <v>777777.0</v>
      </c>
      <c r="F299" s="139"/>
      <c r="G299" s="119" t="s">
        <v>60</v>
      </c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ht="14.25" customHeight="1">
      <c r="A300" s="136"/>
      <c r="B300" s="56"/>
      <c r="C300" s="15">
        <v>45886.0</v>
      </c>
      <c r="D300" s="30" t="s">
        <v>823</v>
      </c>
      <c r="E300" s="138">
        <v>280000.0</v>
      </c>
      <c r="F300" s="139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ht="14.25" customHeight="1">
      <c r="A301" s="136"/>
      <c r="B301" s="56"/>
      <c r="C301" s="15">
        <v>45886.0</v>
      </c>
      <c r="D301" s="30" t="s">
        <v>376</v>
      </c>
      <c r="E301" s="138">
        <v>100000.0</v>
      </c>
      <c r="F301" s="139"/>
      <c r="G301" s="119" t="s">
        <v>9</v>
      </c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</row>
    <row r="302" ht="14.25" customHeight="1">
      <c r="A302" s="136"/>
      <c r="B302" s="56"/>
      <c r="C302" s="15">
        <v>45886.0</v>
      </c>
      <c r="D302" s="30" t="s">
        <v>567</v>
      </c>
      <c r="E302" s="138">
        <v>500000.0</v>
      </c>
      <c r="F302" s="139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</row>
    <row r="303" ht="14.25" customHeight="1">
      <c r="A303" s="136"/>
      <c r="B303" s="56"/>
      <c r="C303" s="15">
        <v>45887.0</v>
      </c>
      <c r="D303" s="30" t="s">
        <v>324</v>
      </c>
      <c r="E303" s="138">
        <v>50000.0</v>
      </c>
      <c r="F303" s="139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ht="14.25" customHeight="1">
      <c r="A304" s="136"/>
      <c r="B304" s="56"/>
      <c r="C304" s="15">
        <v>45887.0</v>
      </c>
      <c r="D304" s="30" t="s">
        <v>727</v>
      </c>
      <c r="E304" s="138">
        <v>100000.0</v>
      </c>
      <c r="F304" s="139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ht="14.25" customHeight="1">
      <c r="A305" s="136"/>
      <c r="B305" s="56"/>
      <c r="C305" s="15">
        <v>45887.0</v>
      </c>
      <c r="D305" s="30" t="s">
        <v>233</v>
      </c>
      <c r="E305" s="138">
        <v>300000.0</v>
      </c>
      <c r="F305" s="139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ht="14.25" customHeight="1">
      <c r="A306" s="136"/>
      <c r="B306" s="56"/>
      <c r="C306" s="15">
        <v>45887.0</v>
      </c>
      <c r="D306" s="30" t="s">
        <v>391</v>
      </c>
      <c r="E306" s="143">
        <v>20000.0</v>
      </c>
      <c r="F306" s="146"/>
      <c r="G306" s="119">
        <v>29.0</v>
      </c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ht="14.25" customHeight="1">
      <c r="A307" s="136"/>
      <c r="B307" s="56"/>
      <c r="C307" s="15">
        <v>45887.0</v>
      </c>
      <c r="D307" s="30" t="s">
        <v>27</v>
      </c>
      <c r="E307" s="145">
        <v>25000.0</v>
      </c>
      <c r="F307" s="14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</row>
    <row r="308" ht="14.25" customHeight="1">
      <c r="A308" s="136"/>
      <c r="B308" s="56"/>
      <c r="C308" s="15">
        <v>45887.0</v>
      </c>
      <c r="D308" s="30" t="s">
        <v>185</v>
      </c>
      <c r="E308" s="138">
        <v>150000.0</v>
      </c>
      <c r="F308" s="139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</row>
    <row r="309" ht="14.25" customHeight="1">
      <c r="A309" s="136"/>
      <c r="B309" s="56"/>
      <c r="C309" s="15">
        <v>45887.0</v>
      </c>
      <c r="D309" s="30" t="s">
        <v>48</v>
      </c>
      <c r="E309" s="138">
        <v>250000.0</v>
      </c>
      <c r="F309" s="139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ht="14.25" customHeight="1">
      <c r="A310" s="136"/>
      <c r="B310" s="56"/>
      <c r="C310" s="15">
        <v>45887.0</v>
      </c>
      <c r="D310" s="30" t="s">
        <v>127</v>
      </c>
      <c r="E310" s="138">
        <v>100000.0</v>
      </c>
      <c r="F310" s="139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  <row r="311" ht="14.25" customHeight="1">
      <c r="A311" s="136"/>
      <c r="B311" s="56"/>
      <c r="C311" s="15">
        <v>45887.0</v>
      </c>
      <c r="D311" s="30" t="s">
        <v>421</v>
      </c>
      <c r="E311" s="138">
        <v>25000.0</v>
      </c>
      <c r="F311" s="139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</row>
    <row r="312" ht="14.25" customHeight="1">
      <c r="A312" s="136"/>
      <c r="B312" s="56"/>
      <c r="C312" s="15">
        <v>45887.0</v>
      </c>
      <c r="D312" s="30" t="s">
        <v>172</v>
      </c>
      <c r="E312" s="138">
        <v>120000.0</v>
      </c>
      <c r="F312" s="139"/>
      <c r="G312" s="119" t="s">
        <v>9</v>
      </c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</row>
    <row r="313" ht="14.25" customHeight="1">
      <c r="A313" s="136"/>
      <c r="B313" s="56"/>
      <c r="C313" s="15">
        <v>45888.0</v>
      </c>
      <c r="D313" s="30" t="s">
        <v>809</v>
      </c>
      <c r="E313" s="138">
        <v>22000.0</v>
      </c>
      <c r="F313" s="139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</row>
    <row r="314" ht="14.25" customHeight="1">
      <c r="A314" s="136"/>
      <c r="B314" s="56"/>
      <c r="C314" s="15">
        <v>45888.0</v>
      </c>
      <c r="D314" s="30" t="s">
        <v>801</v>
      </c>
      <c r="E314" s="138">
        <v>35000.0</v>
      </c>
      <c r="F314" s="139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</row>
    <row r="315" ht="14.25" customHeight="1">
      <c r="A315" s="136"/>
      <c r="B315" s="56"/>
      <c r="C315" s="15">
        <v>45888.0</v>
      </c>
      <c r="D315" s="30" t="s">
        <v>824</v>
      </c>
      <c r="E315" s="138">
        <v>200000.0</v>
      </c>
      <c r="F315" s="139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</row>
    <row r="316" ht="14.25" customHeight="1">
      <c r="A316" s="136"/>
      <c r="B316" s="56"/>
      <c r="C316" s="15">
        <v>45888.0</v>
      </c>
      <c r="D316" s="30" t="s">
        <v>825</v>
      </c>
      <c r="E316" s="138">
        <v>100000.0</v>
      </c>
      <c r="F316" s="139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</row>
    <row r="317" ht="14.25" customHeight="1">
      <c r="A317" s="136"/>
      <c r="B317" s="56"/>
      <c r="C317" s="15">
        <v>45888.0</v>
      </c>
      <c r="D317" s="30" t="s">
        <v>216</v>
      </c>
      <c r="E317" s="138">
        <v>500000.0</v>
      </c>
      <c r="F317" s="139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</row>
    <row r="318" ht="14.25" customHeight="1">
      <c r="A318" s="136"/>
      <c r="B318" s="56"/>
      <c r="C318" s="15">
        <v>45888.0</v>
      </c>
      <c r="D318" s="30" t="s">
        <v>187</v>
      </c>
      <c r="E318" s="138">
        <v>50000.0</v>
      </c>
      <c r="F318" s="142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</row>
    <row r="319" ht="14.25" customHeight="1">
      <c r="A319" s="136"/>
      <c r="B319" s="56"/>
      <c r="C319" s="15">
        <v>45888.0</v>
      </c>
      <c r="D319" s="30" t="s">
        <v>111</v>
      </c>
      <c r="E319" s="138">
        <v>50000.0</v>
      </c>
      <c r="F319" s="142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</row>
    <row r="320" ht="14.25" customHeight="1">
      <c r="A320" s="136"/>
      <c r="B320" s="56"/>
      <c r="C320" s="15">
        <v>45888.0</v>
      </c>
      <c r="D320" s="30" t="s">
        <v>27</v>
      </c>
      <c r="E320" s="138">
        <v>25000.0</v>
      </c>
      <c r="F320" s="142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</row>
    <row r="321" ht="14.25" customHeight="1">
      <c r="A321" s="136"/>
      <c r="B321" s="56"/>
      <c r="C321" s="15">
        <v>45888.0</v>
      </c>
      <c r="D321" s="30" t="s">
        <v>391</v>
      </c>
      <c r="E321" s="138">
        <v>20000.0</v>
      </c>
      <c r="F321" s="142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</row>
    <row r="322" ht="14.25" customHeight="1">
      <c r="A322" s="136"/>
      <c r="B322" s="56"/>
      <c r="C322" s="15">
        <v>45888.0</v>
      </c>
      <c r="D322" s="30" t="s">
        <v>143</v>
      </c>
      <c r="E322" s="138">
        <v>500000.0</v>
      </c>
      <c r="F322" s="142"/>
      <c r="G322" s="119" t="s">
        <v>9</v>
      </c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</row>
    <row r="323" ht="14.25" customHeight="1">
      <c r="A323" s="136"/>
      <c r="B323" s="56"/>
      <c r="C323" s="15">
        <v>45888.0</v>
      </c>
      <c r="D323" s="30" t="s">
        <v>826</v>
      </c>
      <c r="E323" s="138">
        <v>100000.0</v>
      </c>
      <c r="F323" s="142"/>
      <c r="G323" s="119" t="s">
        <v>827</v>
      </c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</row>
    <row r="324" ht="14.25" customHeight="1">
      <c r="A324" s="136"/>
      <c r="B324" s="56"/>
      <c r="C324" s="15">
        <v>45888.0</v>
      </c>
      <c r="D324" s="30" t="s">
        <v>478</v>
      </c>
      <c r="E324" s="138">
        <v>300055.0</v>
      </c>
      <c r="F324" s="142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</row>
    <row r="325" ht="14.25" customHeight="1">
      <c r="A325" s="136"/>
      <c r="B325" s="56"/>
      <c r="C325" s="15">
        <v>45888.0</v>
      </c>
      <c r="D325" s="30" t="s">
        <v>828</v>
      </c>
      <c r="E325" s="138">
        <v>250000.0</v>
      </c>
      <c r="F325" s="142"/>
      <c r="G325" s="119" t="s">
        <v>829</v>
      </c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</row>
    <row r="326" ht="14.25" customHeight="1">
      <c r="A326" s="136"/>
      <c r="B326" s="56"/>
      <c r="C326" s="15">
        <v>45888.0</v>
      </c>
      <c r="D326" s="30" t="s">
        <v>830</v>
      </c>
      <c r="E326" s="138">
        <v>150000.0</v>
      </c>
      <c r="F326" s="142"/>
      <c r="G326" s="119" t="s">
        <v>9</v>
      </c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</row>
    <row r="327" ht="14.25" customHeight="1">
      <c r="A327" s="136"/>
      <c r="B327" s="56"/>
      <c r="C327" s="15">
        <v>45888.0</v>
      </c>
      <c r="D327" s="30" t="s">
        <v>831</v>
      </c>
      <c r="E327" s="138">
        <v>22000.0</v>
      </c>
      <c r="F327" s="142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</row>
    <row r="328" ht="14.25" customHeight="1">
      <c r="A328" s="136"/>
      <c r="B328" s="56"/>
      <c r="C328" s="15">
        <v>45888.0</v>
      </c>
      <c r="D328" s="30" t="s">
        <v>223</v>
      </c>
      <c r="E328" s="138">
        <v>50000.0</v>
      </c>
      <c r="F328" s="139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</row>
    <row r="329" ht="14.25" customHeight="1">
      <c r="A329" s="136"/>
      <c r="B329" s="56"/>
      <c r="C329" s="15">
        <v>45888.0</v>
      </c>
      <c r="D329" s="30" t="s">
        <v>250</v>
      </c>
      <c r="E329" s="138">
        <v>100000.0</v>
      </c>
      <c r="F329" s="139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</row>
    <row r="330" ht="14.25" customHeight="1">
      <c r="A330" s="136"/>
      <c r="B330" s="56"/>
      <c r="C330" s="15">
        <v>45888.0</v>
      </c>
      <c r="D330" s="30" t="s">
        <v>801</v>
      </c>
      <c r="E330" s="138">
        <v>35000.0</v>
      </c>
      <c r="F330" s="139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</row>
    <row r="331" ht="14.25" customHeight="1">
      <c r="A331" s="136"/>
      <c r="B331" s="56"/>
      <c r="C331" s="15">
        <v>45888.0</v>
      </c>
      <c r="D331" s="30" t="s">
        <v>189</v>
      </c>
      <c r="E331" s="138">
        <v>100000.0</v>
      </c>
      <c r="F331" s="139"/>
      <c r="G331" s="119" t="s">
        <v>9</v>
      </c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</row>
    <row r="332" ht="14.25" customHeight="1">
      <c r="A332" s="136"/>
      <c r="B332" s="56"/>
      <c r="C332" s="15">
        <v>45888.0</v>
      </c>
      <c r="D332" s="30" t="s">
        <v>832</v>
      </c>
      <c r="E332" s="142"/>
      <c r="F332" s="138">
        <v>7882871.0</v>
      </c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</row>
    <row r="333" ht="14.25" customHeight="1">
      <c r="A333" s="136"/>
      <c r="B333" s="56"/>
      <c r="C333" s="15">
        <v>45888.0</v>
      </c>
      <c r="D333" s="30" t="s">
        <v>103</v>
      </c>
      <c r="E333" s="138">
        <v>300000.0</v>
      </c>
      <c r="F333" s="139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</row>
    <row r="334" ht="14.25" customHeight="1">
      <c r="A334" s="136"/>
      <c r="B334" s="56"/>
      <c r="C334" s="15">
        <v>45889.0</v>
      </c>
      <c r="D334" s="30" t="s">
        <v>22</v>
      </c>
      <c r="E334" s="138">
        <v>25000.0</v>
      </c>
      <c r="F334" s="139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</row>
    <row r="335" ht="14.25" customHeight="1">
      <c r="A335" s="136"/>
      <c r="B335" s="56"/>
      <c r="C335" s="15">
        <v>45889.0</v>
      </c>
      <c r="D335" s="30" t="s">
        <v>833</v>
      </c>
      <c r="E335" s="138">
        <v>300000.0</v>
      </c>
      <c r="F335" s="139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</row>
    <row r="336" ht="14.25" customHeight="1">
      <c r="A336" s="136"/>
      <c r="B336" s="56"/>
      <c r="C336" s="15">
        <v>45889.0</v>
      </c>
      <c r="D336" s="30" t="s">
        <v>27</v>
      </c>
      <c r="E336" s="138">
        <v>25000.0</v>
      </c>
      <c r="F336" s="139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</row>
    <row r="337" ht="14.25" customHeight="1">
      <c r="A337" s="136"/>
      <c r="B337" s="56"/>
      <c r="C337" s="15">
        <v>45889.0</v>
      </c>
      <c r="D337" s="30" t="s">
        <v>391</v>
      </c>
      <c r="E337" s="138">
        <v>20000.0</v>
      </c>
      <c r="F337" s="139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</row>
    <row r="338" ht="14.25" customHeight="1">
      <c r="A338" s="136"/>
      <c r="B338" s="56"/>
      <c r="C338" s="15">
        <v>45889.0</v>
      </c>
      <c r="D338" s="30" t="s">
        <v>57</v>
      </c>
      <c r="E338" s="138">
        <v>50000.0</v>
      </c>
      <c r="F338" s="139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</row>
    <row r="339" ht="14.25" customHeight="1">
      <c r="A339" s="136"/>
      <c r="B339" s="56"/>
      <c r="C339" s="15">
        <v>45889.0</v>
      </c>
      <c r="D339" s="30" t="s">
        <v>15</v>
      </c>
      <c r="E339" s="138">
        <v>200000.0</v>
      </c>
      <c r="F339" s="139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</row>
    <row r="340" ht="14.25" customHeight="1">
      <c r="A340" s="136"/>
      <c r="B340" s="56"/>
      <c r="C340" s="15">
        <v>45889.0</v>
      </c>
      <c r="D340" s="30" t="s">
        <v>809</v>
      </c>
      <c r="E340" s="138">
        <v>22000.0</v>
      </c>
      <c r="F340" s="139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</row>
    <row r="341" ht="14.25" customHeight="1">
      <c r="A341" s="136"/>
      <c r="B341" s="56"/>
      <c r="C341" s="15">
        <v>45889.0</v>
      </c>
      <c r="D341" s="30" t="s">
        <v>704</v>
      </c>
      <c r="E341" s="138">
        <v>50000.0</v>
      </c>
      <c r="F341" s="139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</row>
    <row r="342" ht="14.25" customHeight="1">
      <c r="A342" s="136"/>
      <c r="B342" s="56"/>
      <c r="C342" s="15">
        <v>45889.0</v>
      </c>
      <c r="D342" s="30" t="s">
        <v>801</v>
      </c>
      <c r="E342" s="138">
        <v>30000.0</v>
      </c>
      <c r="F342" s="139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</row>
    <row r="343" ht="14.25" customHeight="1">
      <c r="A343" s="136"/>
      <c r="B343" s="56"/>
      <c r="C343" s="15">
        <v>45889.0</v>
      </c>
      <c r="D343" s="30" t="s">
        <v>212</v>
      </c>
      <c r="E343" s="138">
        <v>300000.0</v>
      </c>
      <c r="F343" s="139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</row>
    <row r="344" ht="14.25" customHeight="1">
      <c r="A344" s="136"/>
      <c r="B344" s="56"/>
      <c r="C344" s="15">
        <v>45889.0</v>
      </c>
      <c r="D344" s="30" t="s">
        <v>67</v>
      </c>
      <c r="E344" s="138">
        <v>3.0E7</v>
      </c>
      <c r="F344" s="139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</row>
    <row r="345" ht="14.25" customHeight="1">
      <c r="A345" s="136"/>
      <c r="B345" s="56"/>
      <c r="C345" s="15">
        <v>45890.0</v>
      </c>
      <c r="D345" s="30" t="s">
        <v>121</v>
      </c>
      <c r="E345" s="138">
        <v>65017.0</v>
      </c>
      <c r="F345" s="139"/>
      <c r="G345" s="119" t="s">
        <v>827</v>
      </c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</row>
    <row r="346" ht="14.25" customHeight="1">
      <c r="A346" s="136"/>
      <c r="B346" s="56"/>
      <c r="C346" s="15">
        <v>45890.0</v>
      </c>
      <c r="D346" s="30" t="s">
        <v>834</v>
      </c>
      <c r="E346" s="138">
        <v>1000000.0</v>
      </c>
      <c r="F346" s="139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</row>
    <row r="347" ht="14.25" customHeight="1">
      <c r="A347" s="136"/>
      <c r="B347" s="56"/>
      <c r="C347" s="15">
        <v>45890.0</v>
      </c>
      <c r="D347" s="30" t="s">
        <v>391</v>
      </c>
      <c r="E347" s="138">
        <v>20000.0</v>
      </c>
      <c r="F347" s="139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</row>
    <row r="348" ht="14.25" customHeight="1">
      <c r="A348" s="136"/>
      <c r="B348" s="56"/>
      <c r="C348" s="15">
        <v>45890.0</v>
      </c>
      <c r="D348" s="30" t="s">
        <v>27</v>
      </c>
      <c r="E348" s="138">
        <v>25000.0</v>
      </c>
      <c r="F348" s="139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</row>
    <row r="349" ht="14.25" customHeight="1">
      <c r="A349" s="136"/>
      <c r="B349" s="56"/>
      <c r="C349" s="15">
        <v>45890.0</v>
      </c>
      <c r="D349" s="30" t="s">
        <v>835</v>
      </c>
      <c r="E349" s="138">
        <v>30000.0</v>
      </c>
      <c r="F349" s="139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</row>
    <row r="350" ht="14.25" customHeight="1">
      <c r="A350" s="136"/>
      <c r="B350" s="56"/>
      <c r="C350" s="15">
        <v>45890.0</v>
      </c>
      <c r="D350" s="30" t="s">
        <v>591</v>
      </c>
      <c r="E350" s="138">
        <v>5000000.0</v>
      </c>
      <c r="F350" s="139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</row>
    <row r="351" ht="14.25" customHeight="1">
      <c r="A351" s="136"/>
      <c r="B351" s="56"/>
      <c r="C351" s="15">
        <v>45890.0</v>
      </c>
      <c r="D351" s="30" t="s">
        <v>13</v>
      </c>
      <c r="E351" s="138">
        <v>100007.0</v>
      </c>
      <c r="F351" s="139"/>
      <c r="G351" s="119" t="s">
        <v>9</v>
      </c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</row>
    <row r="352" ht="14.25" customHeight="1">
      <c r="A352" s="136"/>
      <c r="B352" s="56"/>
      <c r="C352" s="15">
        <v>45890.0</v>
      </c>
      <c r="D352" s="30" t="s">
        <v>146</v>
      </c>
      <c r="E352" s="138">
        <v>300000.0</v>
      </c>
      <c r="F352" s="139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</row>
    <row r="353" ht="14.25" customHeight="1">
      <c r="A353" s="136"/>
      <c r="B353" s="56"/>
      <c r="C353" s="15">
        <v>45890.0</v>
      </c>
      <c r="D353" s="30" t="s">
        <v>836</v>
      </c>
      <c r="E353" s="142"/>
      <c r="F353" s="138">
        <v>9500000.0</v>
      </c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</row>
    <row r="354" ht="14.25" customHeight="1">
      <c r="A354" s="136"/>
      <c r="B354" s="56"/>
      <c r="C354" s="15">
        <v>45890.0</v>
      </c>
      <c r="D354" s="30" t="s">
        <v>837</v>
      </c>
      <c r="E354" s="142"/>
      <c r="F354" s="138">
        <v>3650000.0</v>
      </c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</row>
    <row r="355" ht="14.25" customHeight="1">
      <c r="A355" s="136"/>
      <c r="B355" s="56"/>
      <c r="C355" s="15">
        <v>45890.0</v>
      </c>
      <c r="D355" s="30" t="s">
        <v>801</v>
      </c>
      <c r="E355" s="138">
        <v>50000.0</v>
      </c>
      <c r="F355" s="139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</row>
    <row r="356" ht="14.25" customHeight="1">
      <c r="A356" s="136"/>
      <c r="B356" s="56"/>
      <c r="C356" s="15">
        <v>45890.0</v>
      </c>
      <c r="D356" s="30" t="s">
        <v>838</v>
      </c>
      <c r="E356" s="138">
        <v>100000.0</v>
      </c>
      <c r="F356" s="139"/>
      <c r="G356" s="119" t="s">
        <v>9</v>
      </c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</row>
    <row r="357" ht="14.25" customHeight="1">
      <c r="A357" s="136"/>
      <c r="B357" s="56"/>
      <c r="C357" s="15">
        <v>45891.0</v>
      </c>
      <c r="D357" s="30" t="s">
        <v>45</v>
      </c>
      <c r="E357" s="138">
        <v>500000.0</v>
      </c>
      <c r="F357" s="139"/>
      <c r="G357" s="119" t="s">
        <v>46</v>
      </c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</row>
    <row r="358" ht="14.25" customHeight="1">
      <c r="A358" s="136"/>
      <c r="B358" s="56"/>
      <c r="C358" s="15">
        <v>45891.0</v>
      </c>
      <c r="D358" s="30" t="s">
        <v>391</v>
      </c>
      <c r="E358" s="138">
        <v>20000.0</v>
      </c>
      <c r="F358" s="139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</row>
    <row r="359" ht="14.25" customHeight="1">
      <c r="A359" s="136"/>
      <c r="B359" s="56"/>
      <c r="C359" s="15">
        <v>45891.0</v>
      </c>
      <c r="D359" s="30" t="s">
        <v>839</v>
      </c>
      <c r="E359" s="138">
        <v>300000.0</v>
      </c>
      <c r="F359" s="139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</row>
    <row r="360" ht="14.25" customHeight="1">
      <c r="A360" s="136"/>
      <c r="B360" s="56"/>
      <c r="C360" s="15">
        <v>45891.0</v>
      </c>
      <c r="D360" s="30" t="s">
        <v>838</v>
      </c>
      <c r="E360" s="138">
        <v>100000.0</v>
      </c>
      <c r="F360" s="142"/>
      <c r="G360" s="119" t="s">
        <v>9</v>
      </c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</row>
    <row r="361" ht="14.25" customHeight="1">
      <c r="A361" s="136"/>
      <c r="B361" s="56"/>
      <c r="C361" s="15">
        <v>45891.0</v>
      </c>
      <c r="D361" s="30" t="s">
        <v>840</v>
      </c>
      <c r="E361" s="138">
        <v>200000.0</v>
      </c>
      <c r="F361" s="142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</row>
    <row r="362" ht="14.25" customHeight="1">
      <c r="A362" s="136"/>
      <c r="B362" s="56"/>
      <c r="C362" s="15">
        <v>45891.0</v>
      </c>
      <c r="D362" s="30" t="s">
        <v>841</v>
      </c>
      <c r="E362" s="138">
        <v>50000.0</v>
      </c>
      <c r="F362" s="142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</row>
    <row r="363" ht="14.25" customHeight="1">
      <c r="A363" s="136"/>
      <c r="B363" s="56"/>
      <c r="C363" s="15">
        <v>45891.0</v>
      </c>
      <c r="D363" s="30" t="s">
        <v>27</v>
      </c>
      <c r="E363" s="138">
        <v>25000.0</v>
      </c>
      <c r="F363" s="142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</row>
    <row r="364" ht="14.25" customHeight="1">
      <c r="A364" s="136"/>
      <c r="B364" s="56"/>
      <c r="C364" s="15">
        <v>45891.0</v>
      </c>
      <c r="D364" s="30" t="s">
        <v>842</v>
      </c>
      <c r="E364" s="138">
        <v>200000.0</v>
      </c>
      <c r="F364" s="142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</row>
    <row r="365" ht="14.25" customHeight="1">
      <c r="A365" s="136"/>
      <c r="B365" s="56"/>
      <c r="C365" s="15">
        <v>45891.0</v>
      </c>
      <c r="D365" s="30" t="s">
        <v>819</v>
      </c>
      <c r="E365" s="138">
        <v>100000.0</v>
      </c>
      <c r="F365" s="142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</row>
    <row r="366" ht="14.25" customHeight="1">
      <c r="A366" s="136"/>
      <c r="B366" s="56"/>
      <c r="C366" s="15">
        <v>45891.0</v>
      </c>
      <c r="D366" s="30" t="s">
        <v>519</v>
      </c>
      <c r="E366" s="138">
        <v>50000.0</v>
      </c>
      <c r="F366" s="142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</row>
    <row r="367" ht="14.25" customHeight="1">
      <c r="A367" s="136"/>
      <c r="B367" s="56"/>
      <c r="C367" s="15">
        <v>45891.0</v>
      </c>
      <c r="D367" s="30" t="s">
        <v>223</v>
      </c>
      <c r="E367" s="138">
        <v>50000.0</v>
      </c>
      <c r="F367" s="142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</row>
    <row r="368" ht="14.25" customHeight="1">
      <c r="A368" s="136"/>
      <c r="B368" s="56"/>
      <c r="C368" s="15">
        <v>45892.0</v>
      </c>
      <c r="D368" s="30" t="s">
        <v>843</v>
      </c>
      <c r="E368" s="138">
        <v>5000.0</v>
      </c>
      <c r="F368" s="142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</row>
    <row r="369" ht="14.25" customHeight="1">
      <c r="A369" s="136"/>
      <c r="B369" s="56"/>
      <c r="C369" s="15">
        <v>45892.0</v>
      </c>
      <c r="D369" s="30" t="s">
        <v>844</v>
      </c>
      <c r="E369" s="138">
        <v>700000.0</v>
      </c>
      <c r="F369" s="142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</row>
    <row r="370" ht="14.25" customHeight="1">
      <c r="A370" s="136"/>
      <c r="B370" s="56"/>
      <c r="C370" s="15">
        <v>45892.0</v>
      </c>
      <c r="D370" s="30" t="s">
        <v>803</v>
      </c>
      <c r="E370" s="138">
        <v>30000.0</v>
      </c>
      <c r="F370" s="142"/>
      <c r="G370" s="119" t="s">
        <v>9</v>
      </c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</row>
    <row r="371" ht="14.25" customHeight="1">
      <c r="A371" s="136"/>
      <c r="B371" s="56"/>
      <c r="C371" s="15">
        <v>45892.0</v>
      </c>
      <c r="D371" s="30" t="s">
        <v>845</v>
      </c>
      <c r="E371" s="138">
        <v>500000.0</v>
      </c>
      <c r="F371" s="139"/>
      <c r="G371" s="119" t="s">
        <v>846</v>
      </c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</row>
    <row r="372" ht="14.25" customHeight="1">
      <c r="A372" s="136"/>
      <c r="B372" s="56"/>
      <c r="C372" s="15">
        <v>45892.0</v>
      </c>
      <c r="D372" s="30" t="s">
        <v>115</v>
      </c>
      <c r="E372" s="138">
        <v>100000.0</v>
      </c>
      <c r="F372" s="139"/>
      <c r="G372" s="119">
        <v>35.0</v>
      </c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</row>
    <row r="373" ht="14.25" customHeight="1">
      <c r="A373" s="136"/>
      <c r="B373" s="56"/>
      <c r="C373" s="15">
        <v>45892.0</v>
      </c>
      <c r="D373" s="30" t="s">
        <v>172</v>
      </c>
      <c r="E373" s="138">
        <v>100000.0</v>
      </c>
      <c r="F373" s="139"/>
      <c r="G373" s="119" t="s">
        <v>9</v>
      </c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</row>
    <row r="374" ht="14.25" customHeight="1">
      <c r="A374" s="136"/>
      <c r="B374" s="56"/>
      <c r="C374" s="15">
        <v>45892.0</v>
      </c>
      <c r="D374" s="30" t="s">
        <v>847</v>
      </c>
      <c r="E374" s="142"/>
      <c r="F374" s="138">
        <v>1.04E7</v>
      </c>
      <c r="G374" s="119" t="s">
        <v>289</v>
      </c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</row>
    <row r="375" ht="14.25" customHeight="1">
      <c r="A375" s="136"/>
      <c r="B375" s="56"/>
      <c r="C375" s="15">
        <v>45893.0</v>
      </c>
      <c r="D375" s="30" t="s">
        <v>27</v>
      </c>
      <c r="E375" s="138">
        <v>25000.0</v>
      </c>
      <c r="F375" s="139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</row>
    <row r="376" ht="14.25" customHeight="1">
      <c r="A376" s="136"/>
      <c r="B376" s="56"/>
      <c r="C376" s="15">
        <v>45893.0</v>
      </c>
      <c r="D376" s="30" t="s">
        <v>189</v>
      </c>
      <c r="E376" s="138">
        <v>100000.0</v>
      </c>
      <c r="F376" s="139"/>
      <c r="G376" s="119" t="s">
        <v>9</v>
      </c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</row>
    <row r="377" ht="14.25" customHeight="1">
      <c r="A377" s="136"/>
      <c r="B377" s="56"/>
      <c r="C377" s="15">
        <v>45893.0</v>
      </c>
      <c r="D377" s="30" t="s">
        <v>10</v>
      </c>
      <c r="E377" s="138">
        <v>50000.0</v>
      </c>
      <c r="F377" s="139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</row>
    <row r="378" ht="14.25" customHeight="1">
      <c r="A378" s="136"/>
      <c r="B378" s="56"/>
      <c r="C378" s="15">
        <v>45893.0</v>
      </c>
      <c r="D378" s="30" t="s">
        <v>27</v>
      </c>
      <c r="E378" s="138">
        <v>50000.0</v>
      </c>
      <c r="F378" s="139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</row>
    <row r="379" ht="14.25" customHeight="1">
      <c r="A379" s="136"/>
      <c r="B379" s="56"/>
      <c r="C379" s="15">
        <v>45893.0</v>
      </c>
      <c r="D379" s="30" t="s">
        <v>92</v>
      </c>
      <c r="E379" s="138">
        <v>100000.0</v>
      </c>
      <c r="F379" s="139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</row>
    <row r="380" ht="14.25" customHeight="1">
      <c r="A380" s="136"/>
      <c r="B380" s="56"/>
      <c r="C380" s="15">
        <v>45893.0</v>
      </c>
      <c r="D380" s="30" t="s">
        <v>100</v>
      </c>
      <c r="E380" s="138">
        <v>250000.0</v>
      </c>
      <c r="F380" s="139"/>
      <c r="G380" s="119" t="s">
        <v>9</v>
      </c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</row>
    <row r="381" ht="14.25" customHeight="1">
      <c r="A381" s="136"/>
      <c r="B381" s="56"/>
      <c r="C381" s="15">
        <v>45893.0</v>
      </c>
      <c r="D381" s="30" t="s">
        <v>94</v>
      </c>
      <c r="E381" s="138">
        <v>25000.0</v>
      </c>
      <c r="F381" s="139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</row>
    <row r="382" ht="14.25" customHeight="1">
      <c r="A382" s="136"/>
      <c r="B382" s="56"/>
      <c r="C382" s="15">
        <v>45893.0</v>
      </c>
      <c r="D382" s="30" t="s">
        <v>621</v>
      </c>
      <c r="E382" s="138">
        <v>1500000.0</v>
      </c>
      <c r="F382" s="139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</row>
    <row r="383" ht="14.25" customHeight="1">
      <c r="A383" s="136"/>
      <c r="B383" s="56"/>
      <c r="C383" s="15">
        <v>45893.0</v>
      </c>
      <c r="D383" s="30" t="s">
        <v>740</v>
      </c>
      <c r="E383" s="138">
        <v>88882.0</v>
      </c>
      <c r="F383" s="139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</row>
    <row r="384" ht="14.25" customHeight="1">
      <c r="A384" s="136"/>
      <c r="B384" s="56"/>
      <c r="C384" s="15">
        <v>45893.0</v>
      </c>
      <c r="D384" s="30" t="s">
        <v>809</v>
      </c>
      <c r="E384" s="138">
        <v>22000.0</v>
      </c>
      <c r="F384" s="139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</row>
    <row r="385" ht="14.25" customHeight="1">
      <c r="A385" s="136"/>
      <c r="B385" s="56"/>
      <c r="C385" s="15">
        <v>45893.0</v>
      </c>
      <c r="D385" s="30" t="s">
        <v>251</v>
      </c>
      <c r="E385" s="138">
        <v>2000000.0</v>
      </c>
      <c r="F385" s="139"/>
      <c r="G385" s="119" t="s">
        <v>9</v>
      </c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</row>
    <row r="386" ht="14.25" customHeight="1">
      <c r="A386" s="136"/>
      <c r="B386" s="56"/>
      <c r="C386" s="15">
        <v>45893.0</v>
      </c>
      <c r="D386" s="30" t="s">
        <v>782</v>
      </c>
      <c r="E386" s="138">
        <v>1000000.0</v>
      </c>
      <c r="F386" s="139"/>
      <c r="G386" s="119" t="s">
        <v>9</v>
      </c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</row>
    <row r="387" ht="14.25" customHeight="1">
      <c r="A387" s="136"/>
      <c r="B387" s="56"/>
      <c r="C387" s="15">
        <v>45893.0</v>
      </c>
      <c r="D387" s="30" t="s">
        <v>172</v>
      </c>
      <c r="E387" s="138">
        <v>100000.0</v>
      </c>
      <c r="F387" s="139"/>
      <c r="G387" s="119" t="s">
        <v>9</v>
      </c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</row>
    <row r="388" ht="14.25" customHeight="1">
      <c r="A388" s="136"/>
      <c r="B388" s="56"/>
      <c r="C388" s="15">
        <v>45893.0</v>
      </c>
      <c r="D388" s="30" t="s">
        <v>143</v>
      </c>
      <c r="E388" s="138">
        <v>500000.0</v>
      </c>
      <c r="F388" s="139"/>
      <c r="G388" s="119" t="s">
        <v>9</v>
      </c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ht="14.25" customHeight="1">
      <c r="A389" s="136"/>
      <c r="B389" s="56"/>
      <c r="C389" s="15">
        <v>45893.0</v>
      </c>
      <c r="D389" s="30" t="s">
        <v>801</v>
      </c>
      <c r="E389" s="138">
        <v>35000.0</v>
      </c>
      <c r="F389" s="139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</row>
    <row r="390" ht="14.25" customHeight="1">
      <c r="A390" s="136"/>
      <c r="B390" s="56"/>
      <c r="C390" s="15">
        <v>45893.0</v>
      </c>
      <c r="D390" s="30" t="s">
        <v>350</v>
      </c>
      <c r="E390" s="138">
        <v>50000.0</v>
      </c>
      <c r="F390" s="139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</row>
    <row r="391" ht="14.25" customHeight="1">
      <c r="A391" s="136"/>
      <c r="B391" s="56"/>
      <c r="C391" s="15">
        <v>45893.0</v>
      </c>
      <c r="D391" s="30" t="s">
        <v>338</v>
      </c>
      <c r="E391" s="138">
        <v>500000.0</v>
      </c>
      <c r="F391" s="139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</row>
    <row r="392" ht="14.25" customHeight="1">
      <c r="A392" s="136"/>
      <c r="B392" s="56"/>
      <c r="C392" s="15">
        <v>45893.0</v>
      </c>
      <c r="D392" s="30" t="s">
        <v>384</v>
      </c>
      <c r="E392" s="138">
        <v>100000.0</v>
      </c>
      <c r="F392" s="139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</row>
    <row r="393" ht="14.25" customHeight="1">
      <c r="A393" s="136"/>
      <c r="B393" s="56"/>
      <c r="C393" s="15">
        <v>45893.0</v>
      </c>
      <c r="D393" s="30" t="s">
        <v>510</v>
      </c>
      <c r="E393" s="138">
        <v>50000.0</v>
      </c>
      <c r="F393" s="139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</row>
    <row r="394" ht="14.25" customHeight="1">
      <c r="A394" s="136"/>
      <c r="B394" s="56"/>
      <c r="C394" s="15">
        <v>45893.0</v>
      </c>
      <c r="D394" s="30" t="s">
        <v>567</v>
      </c>
      <c r="E394" s="138">
        <v>100000.0</v>
      </c>
      <c r="F394" s="139"/>
      <c r="G394" s="119" t="s">
        <v>60</v>
      </c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</row>
    <row r="395" ht="14.25" customHeight="1">
      <c r="A395" s="136"/>
      <c r="B395" s="56"/>
      <c r="C395" s="15">
        <v>45893.0</v>
      </c>
      <c r="D395" s="30" t="s">
        <v>376</v>
      </c>
      <c r="E395" s="138">
        <v>100000.0</v>
      </c>
      <c r="F395" s="139"/>
      <c r="G395" s="119" t="s">
        <v>9</v>
      </c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</row>
    <row r="396" ht="14.25" customHeight="1">
      <c r="A396" s="136"/>
      <c r="B396" s="56"/>
      <c r="C396" s="15">
        <v>45894.0</v>
      </c>
      <c r="D396" s="30" t="s">
        <v>729</v>
      </c>
      <c r="E396" s="138">
        <v>100000.0</v>
      </c>
      <c r="F396" s="139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</row>
    <row r="397" ht="14.25" customHeight="1">
      <c r="A397" s="136"/>
      <c r="B397" s="56"/>
      <c r="C397" s="15">
        <v>45894.0</v>
      </c>
      <c r="D397" s="30" t="s">
        <v>127</v>
      </c>
      <c r="E397" s="138">
        <v>100000.0</v>
      </c>
      <c r="F397" s="139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</row>
    <row r="398" ht="14.25" customHeight="1">
      <c r="A398" s="136"/>
      <c r="B398" s="56"/>
      <c r="C398" s="15">
        <v>45894.0</v>
      </c>
      <c r="D398" s="30" t="s">
        <v>391</v>
      </c>
      <c r="E398" s="138">
        <v>20000.0</v>
      </c>
      <c r="F398" s="139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</row>
    <row r="399" ht="14.25" customHeight="1">
      <c r="A399" s="136"/>
      <c r="B399" s="56"/>
      <c r="C399" s="15">
        <v>45894.0</v>
      </c>
      <c r="D399" s="30" t="s">
        <v>246</v>
      </c>
      <c r="E399" s="138">
        <v>100000.0</v>
      </c>
      <c r="F399" s="139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ht="14.25" customHeight="1">
      <c r="A400" s="136"/>
      <c r="B400" s="56"/>
      <c r="C400" s="15">
        <v>45894.0</v>
      </c>
      <c r="D400" s="30" t="s">
        <v>49</v>
      </c>
      <c r="E400" s="138">
        <v>40000.0</v>
      </c>
      <c r="F400" s="139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</row>
    <row r="401" ht="14.25" customHeight="1">
      <c r="A401" s="136"/>
      <c r="B401" s="56"/>
      <c r="C401" s="15">
        <v>45894.0</v>
      </c>
      <c r="D401" s="30" t="s">
        <v>172</v>
      </c>
      <c r="E401" s="138">
        <v>100000.0</v>
      </c>
      <c r="F401" s="139"/>
      <c r="G401" s="119" t="s">
        <v>9</v>
      </c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</row>
    <row r="402" ht="14.25" customHeight="1">
      <c r="A402" s="136"/>
      <c r="B402" s="56"/>
      <c r="C402" s="15">
        <v>45894.0</v>
      </c>
      <c r="D402" s="30" t="s">
        <v>848</v>
      </c>
      <c r="E402" s="138">
        <v>50000.0</v>
      </c>
      <c r="F402" s="139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</row>
    <row r="403" ht="14.25" customHeight="1">
      <c r="A403" s="136"/>
      <c r="B403" s="56"/>
      <c r="C403" s="15">
        <v>45894.0</v>
      </c>
      <c r="D403" s="30" t="s">
        <v>27</v>
      </c>
      <c r="E403" s="138">
        <v>25000.0</v>
      </c>
      <c r="F403" s="139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</row>
    <row r="404" ht="14.25" customHeight="1">
      <c r="A404" s="136"/>
      <c r="B404" s="56"/>
      <c r="C404" s="15">
        <v>45894.0</v>
      </c>
      <c r="D404" s="30" t="s">
        <v>801</v>
      </c>
      <c r="E404" s="138">
        <v>35000.0</v>
      </c>
      <c r="F404" s="139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</row>
    <row r="405" ht="14.25" customHeight="1">
      <c r="A405" s="136"/>
      <c r="B405" s="56"/>
      <c r="C405" s="15">
        <v>45894.0</v>
      </c>
      <c r="D405" s="30" t="s">
        <v>253</v>
      </c>
      <c r="E405" s="138">
        <v>1.2E7</v>
      </c>
      <c r="F405" s="139"/>
      <c r="G405" s="119" t="s">
        <v>46</v>
      </c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</row>
    <row r="406" ht="14.25" customHeight="1">
      <c r="A406" s="136"/>
      <c r="B406" s="56"/>
      <c r="C406" s="15">
        <v>45894.0</v>
      </c>
      <c r="D406" s="30" t="s">
        <v>714</v>
      </c>
      <c r="E406" s="138">
        <v>500000.0</v>
      </c>
      <c r="F406" s="139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</row>
    <row r="407" ht="14.25" customHeight="1">
      <c r="A407" s="136"/>
      <c r="B407" s="56"/>
      <c r="C407" s="15">
        <v>45894.0</v>
      </c>
      <c r="D407" s="30" t="s">
        <v>324</v>
      </c>
      <c r="E407" s="138">
        <v>50000.0</v>
      </c>
      <c r="F407" s="139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</row>
    <row r="408" ht="14.25" customHeight="1">
      <c r="A408" s="136"/>
      <c r="B408" s="56"/>
      <c r="C408" s="15">
        <v>45894.0</v>
      </c>
      <c r="D408" s="30" t="s">
        <v>849</v>
      </c>
      <c r="E408" s="138">
        <v>500000.0</v>
      </c>
      <c r="F408" s="139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</row>
    <row r="409" ht="14.25" customHeight="1">
      <c r="A409" s="136"/>
      <c r="B409" s="56"/>
      <c r="C409" s="15">
        <v>45894.0</v>
      </c>
      <c r="D409" s="30" t="s">
        <v>850</v>
      </c>
      <c r="E409" s="138">
        <v>100000.0</v>
      </c>
      <c r="F409" s="139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ht="14.25" customHeight="1">
      <c r="A410" s="136"/>
      <c r="B410" s="56"/>
      <c r="C410" s="15">
        <v>45894.0</v>
      </c>
      <c r="D410" s="30" t="s">
        <v>223</v>
      </c>
      <c r="E410" s="138">
        <v>50000.0</v>
      </c>
      <c r="F410" s="139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ht="14.25" customHeight="1">
      <c r="A411" s="136"/>
      <c r="B411" s="56"/>
      <c r="C411" s="15">
        <v>45894.0</v>
      </c>
      <c r="D411" s="30" t="s">
        <v>809</v>
      </c>
      <c r="E411" s="138">
        <v>22000.0</v>
      </c>
      <c r="F411" s="139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ht="14.25" customHeight="1">
      <c r="A412" s="136"/>
      <c r="B412" s="56"/>
      <c r="C412" s="15">
        <v>45895.0</v>
      </c>
      <c r="D412" s="30" t="s">
        <v>262</v>
      </c>
      <c r="E412" s="138">
        <v>150000.0</v>
      </c>
      <c r="F412" s="139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ht="14.25" customHeight="1">
      <c r="A413" s="136"/>
      <c r="B413" s="56"/>
      <c r="C413" s="15">
        <v>45895.0</v>
      </c>
      <c r="D413" s="30" t="s">
        <v>64</v>
      </c>
      <c r="E413" s="138">
        <v>50000.0</v>
      </c>
      <c r="F413" s="139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ht="14.25" customHeight="1">
      <c r="A414" s="136"/>
      <c r="B414" s="56"/>
      <c r="C414" s="15">
        <v>45895.0</v>
      </c>
      <c r="D414" s="30" t="s">
        <v>421</v>
      </c>
      <c r="E414" s="138">
        <v>25000.0</v>
      </c>
      <c r="F414" s="139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ht="14.25" customHeight="1">
      <c r="A415" s="136"/>
      <c r="B415" s="56"/>
      <c r="C415" s="15">
        <v>45895.0</v>
      </c>
      <c r="D415" s="30" t="s">
        <v>391</v>
      </c>
      <c r="E415" s="138">
        <v>20000.0</v>
      </c>
      <c r="F415" s="139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ht="14.25" customHeight="1">
      <c r="A416" s="136"/>
      <c r="B416" s="56"/>
      <c r="C416" s="15">
        <v>45895.0</v>
      </c>
      <c r="D416" s="30" t="s">
        <v>249</v>
      </c>
      <c r="E416" s="138">
        <v>500000.0</v>
      </c>
      <c r="F416" s="139"/>
      <c r="G416" s="119" t="s">
        <v>9</v>
      </c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ht="14.25" customHeight="1">
      <c r="A417" s="136"/>
      <c r="B417" s="56"/>
      <c r="C417" s="15">
        <v>45895.0</v>
      </c>
      <c r="D417" s="30" t="s">
        <v>27</v>
      </c>
      <c r="E417" s="138">
        <v>25000.0</v>
      </c>
      <c r="F417" s="139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ht="14.25" customHeight="1">
      <c r="A418" s="136"/>
      <c r="B418" s="56"/>
      <c r="C418" s="15">
        <v>45895.0</v>
      </c>
      <c r="D418" s="30" t="s">
        <v>49</v>
      </c>
      <c r="E418" s="138">
        <v>40000.0</v>
      </c>
      <c r="F418" s="139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ht="14.25" customHeight="1">
      <c r="A419" s="136"/>
      <c r="B419" s="56"/>
      <c r="C419" s="15">
        <v>45895.0</v>
      </c>
      <c r="D419" s="30" t="s">
        <v>148</v>
      </c>
      <c r="E419" s="138">
        <v>100000.0</v>
      </c>
      <c r="F419" s="139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ht="14.25" customHeight="1">
      <c r="A420" s="136"/>
      <c r="B420" s="56"/>
      <c r="C420" s="15">
        <v>45895.0</v>
      </c>
      <c r="D420" s="30" t="s">
        <v>809</v>
      </c>
      <c r="E420" s="138">
        <v>22000.0</v>
      </c>
      <c r="F420" s="139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ht="14.25" customHeight="1">
      <c r="A421" s="136"/>
      <c r="B421" s="56"/>
      <c r="C421" s="15">
        <v>45895.0</v>
      </c>
      <c r="D421" s="30" t="s">
        <v>851</v>
      </c>
      <c r="E421" s="138">
        <v>50000.0</v>
      </c>
      <c r="F421" s="139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ht="14.25" customHeight="1">
      <c r="A422" s="136"/>
      <c r="B422" s="56"/>
      <c r="C422" s="15">
        <v>45895.0</v>
      </c>
      <c r="D422" s="30" t="s">
        <v>301</v>
      </c>
      <c r="E422" s="138">
        <v>200000.0</v>
      </c>
      <c r="F422" s="139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ht="14.25" customHeight="1">
      <c r="A423" s="136"/>
      <c r="B423" s="56"/>
      <c r="C423" s="15">
        <v>45895.0</v>
      </c>
      <c r="D423" s="30" t="s">
        <v>852</v>
      </c>
      <c r="E423" s="142"/>
      <c r="F423" s="138">
        <v>9140000.0</v>
      </c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ht="14.25" customHeight="1">
      <c r="A424" s="136"/>
      <c r="B424" s="56"/>
      <c r="C424" s="15">
        <v>45896.0</v>
      </c>
      <c r="D424" s="30" t="s">
        <v>172</v>
      </c>
      <c r="E424" s="138">
        <v>100000.0</v>
      </c>
      <c r="F424" s="139"/>
      <c r="G424" s="119" t="s">
        <v>9</v>
      </c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ht="14.25" customHeight="1">
      <c r="A425" s="136"/>
      <c r="B425" s="56"/>
      <c r="C425" s="15">
        <v>45896.0</v>
      </c>
      <c r="D425" s="30" t="s">
        <v>391</v>
      </c>
      <c r="E425" s="138">
        <v>20000.0</v>
      </c>
      <c r="F425" s="139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ht="14.25" customHeight="1">
      <c r="A426" s="136"/>
      <c r="B426" s="56"/>
      <c r="C426" s="15">
        <v>45896.0</v>
      </c>
      <c r="D426" s="30" t="s">
        <v>740</v>
      </c>
      <c r="E426" s="138">
        <v>188828.0</v>
      </c>
      <c r="F426" s="139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ht="14.25" customHeight="1">
      <c r="A427" s="136"/>
      <c r="B427" s="56"/>
      <c r="C427" s="15">
        <v>45896.0</v>
      </c>
      <c r="D427" s="30" t="s">
        <v>439</v>
      </c>
      <c r="E427" s="138">
        <v>150000.0</v>
      </c>
      <c r="F427" s="139"/>
      <c r="G427" s="119" t="s">
        <v>9</v>
      </c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ht="14.25" customHeight="1">
      <c r="A428" s="136"/>
      <c r="B428" s="56"/>
      <c r="C428" s="15">
        <v>45896.0</v>
      </c>
      <c r="D428" s="30" t="s">
        <v>440</v>
      </c>
      <c r="E428" s="138">
        <v>500000.0</v>
      </c>
      <c r="F428" s="139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ht="14.25" customHeight="1">
      <c r="A429" s="136"/>
      <c r="B429" s="56"/>
      <c r="C429" s="15">
        <v>45896.0</v>
      </c>
      <c r="D429" s="30" t="s">
        <v>172</v>
      </c>
      <c r="E429" s="138">
        <v>100000.0</v>
      </c>
      <c r="F429" s="139"/>
      <c r="G429" s="119" t="s">
        <v>9</v>
      </c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</row>
    <row r="430" ht="14.25" customHeight="1">
      <c r="A430" s="136"/>
      <c r="B430" s="56"/>
      <c r="C430" s="15">
        <v>45896.0</v>
      </c>
      <c r="D430" s="30" t="s">
        <v>853</v>
      </c>
      <c r="E430" s="138">
        <v>300000.0</v>
      </c>
      <c r="F430" s="139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</row>
    <row r="431" ht="14.25" customHeight="1">
      <c r="A431" s="136"/>
      <c r="B431" s="56"/>
      <c r="C431" s="15">
        <v>45896.0</v>
      </c>
      <c r="D431" s="30" t="s">
        <v>27</v>
      </c>
      <c r="E431" s="138">
        <v>25000.0</v>
      </c>
      <c r="F431" s="139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</row>
    <row r="432" ht="14.25" customHeight="1">
      <c r="A432" s="136"/>
      <c r="B432" s="56"/>
      <c r="C432" s="15">
        <v>45896.0</v>
      </c>
      <c r="D432" s="30" t="s">
        <v>408</v>
      </c>
      <c r="E432" s="138">
        <v>30000.0</v>
      </c>
      <c r="F432" s="139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</row>
    <row r="433" ht="14.25" customHeight="1">
      <c r="A433" s="136"/>
      <c r="B433" s="56"/>
      <c r="C433" s="15">
        <v>45897.0</v>
      </c>
      <c r="D433" s="30" t="s">
        <v>740</v>
      </c>
      <c r="E433" s="138">
        <v>128282.0</v>
      </c>
      <c r="F433" s="139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</row>
    <row r="434" ht="14.25" customHeight="1">
      <c r="A434" s="136"/>
      <c r="B434" s="56"/>
      <c r="C434" s="15">
        <v>45897.0</v>
      </c>
      <c r="D434" s="30" t="s">
        <v>391</v>
      </c>
      <c r="E434" s="138">
        <v>20000.0</v>
      </c>
      <c r="F434" s="139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</row>
    <row r="435" ht="14.25" customHeight="1">
      <c r="A435" s="136"/>
      <c r="B435" s="56"/>
      <c r="C435" s="15">
        <v>45897.0</v>
      </c>
      <c r="D435" s="30" t="s">
        <v>27</v>
      </c>
      <c r="E435" s="138">
        <v>25000.0</v>
      </c>
      <c r="F435" s="139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</row>
    <row r="436" ht="14.25" customHeight="1">
      <c r="A436" s="136"/>
      <c r="B436" s="56"/>
      <c r="C436" s="15">
        <v>45897.0</v>
      </c>
      <c r="D436" s="30" t="s">
        <v>854</v>
      </c>
      <c r="E436" s="138">
        <v>100000.0</v>
      </c>
      <c r="F436" s="139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</row>
    <row r="437" ht="14.25" customHeight="1">
      <c r="A437" s="136"/>
      <c r="B437" s="56"/>
      <c r="C437" s="15">
        <v>45897.0</v>
      </c>
      <c r="D437" s="30" t="s">
        <v>49</v>
      </c>
      <c r="E437" s="138">
        <v>40000.0</v>
      </c>
      <c r="F437" s="139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</row>
    <row r="438" ht="14.25" customHeight="1">
      <c r="A438" s="136"/>
      <c r="B438" s="56"/>
      <c r="C438" s="15">
        <v>45897.0</v>
      </c>
      <c r="D438" s="30" t="s">
        <v>162</v>
      </c>
      <c r="E438" s="138">
        <v>50000.0</v>
      </c>
      <c r="F438" s="139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</row>
    <row r="439" ht="14.25" customHeight="1">
      <c r="A439" s="136"/>
      <c r="B439" s="56"/>
      <c r="C439" s="15">
        <v>45897.0</v>
      </c>
      <c r="D439" s="30" t="s">
        <v>260</v>
      </c>
      <c r="E439" s="138">
        <v>200000.0</v>
      </c>
      <c r="F439" s="139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</row>
    <row r="440" ht="14.25" customHeight="1">
      <c r="A440" s="136"/>
      <c r="B440" s="56"/>
      <c r="C440" s="15">
        <v>45897.0</v>
      </c>
      <c r="D440" s="30" t="s">
        <v>126</v>
      </c>
      <c r="E440" s="138">
        <v>25000.0</v>
      </c>
      <c r="F440" s="139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</row>
    <row r="441" ht="14.25" customHeight="1">
      <c r="A441" s="136"/>
      <c r="B441" s="56"/>
      <c r="C441" s="15">
        <v>45897.0</v>
      </c>
      <c r="D441" s="30" t="s">
        <v>57</v>
      </c>
      <c r="E441" s="138">
        <v>60000.0</v>
      </c>
      <c r="F441" s="139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</row>
    <row r="442" ht="14.25" customHeight="1">
      <c r="A442" s="136"/>
      <c r="B442" s="56"/>
      <c r="C442" s="15">
        <v>45897.0</v>
      </c>
      <c r="D442" s="30" t="s">
        <v>809</v>
      </c>
      <c r="E442" s="138">
        <v>22000.0</v>
      </c>
      <c r="F442" s="139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</row>
    <row r="443" ht="14.25" customHeight="1">
      <c r="A443" s="136"/>
      <c r="B443" s="56"/>
      <c r="C443" s="15">
        <v>45897.0</v>
      </c>
      <c r="D443" s="30" t="s">
        <v>408</v>
      </c>
      <c r="E443" s="138">
        <v>35000.0</v>
      </c>
      <c r="F443" s="139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</row>
    <row r="444" ht="14.25" customHeight="1">
      <c r="A444" s="136"/>
      <c r="B444" s="56"/>
      <c r="C444" s="15">
        <v>45897.0</v>
      </c>
      <c r="D444" s="30" t="s">
        <v>85</v>
      </c>
      <c r="E444" s="138">
        <v>600000.0</v>
      </c>
      <c r="F444" s="139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</row>
    <row r="445" ht="14.25" customHeight="1">
      <c r="A445" s="136"/>
      <c r="B445" s="56"/>
      <c r="C445" s="15">
        <v>45897.0</v>
      </c>
      <c r="D445" s="30" t="s">
        <v>280</v>
      </c>
      <c r="E445" s="138">
        <v>100000.0</v>
      </c>
      <c r="F445" s="139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</row>
    <row r="446" ht="14.25" customHeight="1">
      <c r="A446" s="136"/>
      <c r="B446" s="56"/>
      <c r="C446" s="15">
        <v>45898.0</v>
      </c>
      <c r="D446" s="30" t="s">
        <v>855</v>
      </c>
      <c r="E446" s="142"/>
      <c r="F446" s="138">
        <v>9000000.0</v>
      </c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</row>
    <row r="447" ht="14.25" customHeight="1">
      <c r="A447" s="136"/>
      <c r="B447" s="56"/>
      <c r="C447" s="15">
        <v>45898.0</v>
      </c>
      <c r="D447" s="30" t="s">
        <v>856</v>
      </c>
      <c r="E447" s="138">
        <v>1000000.0</v>
      </c>
      <c r="F447" s="139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</row>
    <row r="448" ht="14.25" customHeight="1">
      <c r="A448" s="136"/>
      <c r="B448" s="56"/>
      <c r="C448" s="15">
        <v>45898.0</v>
      </c>
      <c r="D448" s="30" t="s">
        <v>740</v>
      </c>
      <c r="E448" s="138">
        <v>50000.0</v>
      </c>
      <c r="F448" s="139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</row>
    <row r="449" ht="14.25" customHeight="1">
      <c r="A449" s="136"/>
      <c r="B449" s="56"/>
      <c r="C449" s="15">
        <v>45898.0</v>
      </c>
      <c r="D449" s="30" t="s">
        <v>45</v>
      </c>
      <c r="E449" s="138">
        <v>500000.0</v>
      </c>
      <c r="F449" s="139"/>
      <c r="G449" s="119" t="s">
        <v>46</v>
      </c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</row>
    <row r="450" ht="14.25" customHeight="1">
      <c r="A450" s="136"/>
      <c r="B450" s="56"/>
      <c r="C450" s="15">
        <v>45898.0</v>
      </c>
      <c r="D450" s="30" t="s">
        <v>857</v>
      </c>
      <c r="E450" s="138">
        <v>20000.0</v>
      </c>
      <c r="F450" s="139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</row>
    <row r="451" ht="14.25" customHeight="1">
      <c r="A451" s="136"/>
      <c r="B451" s="56"/>
      <c r="C451" s="15">
        <v>45898.0</v>
      </c>
      <c r="D451" s="30" t="s">
        <v>246</v>
      </c>
      <c r="E451" s="138">
        <v>200000.0</v>
      </c>
      <c r="F451" s="139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</row>
    <row r="452" ht="14.25" customHeight="1">
      <c r="A452" s="136"/>
      <c r="B452" s="56"/>
      <c r="C452" s="15">
        <v>45898.0</v>
      </c>
      <c r="D452" s="30" t="s">
        <v>740</v>
      </c>
      <c r="E452" s="138">
        <v>143708.0</v>
      </c>
      <c r="F452" s="139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</row>
    <row r="453" ht="14.25" customHeight="1">
      <c r="A453" s="136"/>
      <c r="B453" s="56"/>
      <c r="C453" s="15">
        <v>45898.0</v>
      </c>
      <c r="D453" s="30" t="s">
        <v>10</v>
      </c>
      <c r="E453" s="138">
        <v>50000.0</v>
      </c>
      <c r="F453" s="139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</row>
    <row r="454" ht="14.25" customHeight="1">
      <c r="A454" s="136"/>
      <c r="B454" s="56"/>
      <c r="C454" s="15">
        <v>45898.0</v>
      </c>
      <c r="D454" s="30" t="s">
        <v>391</v>
      </c>
      <c r="E454" s="138">
        <v>20000.0</v>
      </c>
      <c r="F454" s="139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</row>
    <row r="455" ht="14.25" customHeight="1">
      <c r="A455" s="136"/>
      <c r="B455" s="56"/>
      <c r="C455" s="15">
        <v>45898.0</v>
      </c>
      <c r="D455" s="30" t="s">
        <v>322</v>
      </c>
      <c r="E455" s="138">
        <v>500000.0</v>
      </c>
      <c r="F455" s="139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</row>
    <row r="456" ht="14.25" customHeight="1">
      <c r="A456" s="136"/>
      <c r="B456" s="56"/>
      <c r="C456" s="15">
        <v>45898.0</v>
      </c>
      <c r="D456" s="30" t="s">
        <v>803</v>
      </c>
      <c r="E456" s="138">
        <v>50000.0</v>
      </c>
      <c r="F456" s="139"/>
      <c r="G456" s="119" t="s">
        <v>9</v>
      </c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</row>
    <row r="457" ht="14.25" customHeight="1">
      <c r="A457" s="136"/>
      <c r="B457" s="56"/>
      <c r="C457" s="15">
        <v>45898.0</v>
      </c>
      <c r="D457" s="30" t="s">
        <v>432</v>
      </c>
      <c r="E457" s="138">
        <v>5000000.0</v>
      </c>
      <c r="F457" s="139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</row>
    <row r="458" ht="14.25" customHeight="1">
      <c r="A458" s="136"/>
      <c r="B458" s="56"/>
      <c r="C458" s="15">
        <v>45898.0</v>
      </c>
      <c r="D458" s="30" t="s">
        <v>223</v>
      </c>
      <c r="E458" s="138">
        <v>50000.0</v>
      </c>
      <c r="F458" s="139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</row>
    <row r="459" ht="14.25" customHeight="1">
      <c r="A459" s="136"/>
      <c r="B459" s="56"/>
      <c r="C459" s="15">
        <v>45898.0</v>
      </c>
      <c r="D459" s="30" t="s">
        <v>703</v>
      </c>
      <c r="E459" s="138">
        <v>100000.0</v>
      </c>
      <c r="F459" s="139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</row>
    <row r="460" ht="14.25" customHeight="1">
      <c r="A460" s="136"/>
      <c r="B460" s="56"/>
      <c r="C460" s="15">
        <v>45898.0</v>
      </c>
      <c r="D460" s="30" t="s">
        <v>27</v>
      </c>
      <c r="E460" s="138">
        <v>50000.0</v>
      </c>
      <c r="F460" s="139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</row>
    <row r="461" ht="14.25" customHeight="1">
      <c r="A461" s="136"/>
      <c r="B461" s="56"/>
      <c r="C461" s="15">
        <v>45898.0</v>
      </c>
      <c r="D461" s="30" t="s">
        <v>8</v>
      </c>
      <c r="E461" s="138">
        <v>100000.0</v>
      </c>
      <c r="F461" s="139"/>
      <c r="G461" s="119" t="s">
        <v>60</v>
      </c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</row>
    <row r="462" ht="14.25" customHeight="1">
      <c r="A462" s="136"/>
      <c r="B462" s="56"/>
      <c r="C462" s="15">
        <v>45898.0</v>
      </c>
      <c r="D462" s="30" t="s">
        <v>13</v>
      </c>
      <c r="E462" s="138">
        <v>100002.0</v>
      </c>
      <c r="F462" s="139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</row>
    <row r="463" ht="14.25" customHeight="1">
      <c r="A463" s="136"/>
      <c r="B463" s="56"/>
      <c r="C463" s="15">
        <v>45898.0</v>
      </c>
      <c r="D463" s="30" t="s">
        <v>698</v>
      </c>
      <c r="E463" s="138">
        <v>200000.0</v>
      </c>
      <c r="F463" s="139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</row>
    <row r="464" ht="14.25" customHeight="1">
      <c r="A464" s="136"/>
      <c r="B464" s="56"/>
      <c r="C464" s="15">
        <v>45898.0</v>
      </c>
      <c r="D464" s="30" t="s">
        <v>411</v>
      </c>
      <c r="E464" s="138">
        <v>100000.0</v>
      </c>
      <c r="F464" s="139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</row>
    <row r="465" ht="14.25" customHeight="1">
      <c r="A465" s="136"/>
      <c r="B465" s="56"/>
      <c r="C465" s="15">
        <v>45898.0</v>
      </c>
      <c r="D465" s="30" t="s">
        <v>98</v>
      </c>
      <c r="E465" s="138">
        <v>100000.0</v>
      </c>
      <c r="F465" s="139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</row>
    <row r="466" ht="14.25" customHeight="1">
      <c r="A466" s="136"/>
      <c r="B466" s="56"/>
      <c r="C466" s="15">
        <v>45898.0</v>
      </c>
      <c r="D466" s="30" t="s">
        <v>273</v>
      </c>
      <c r="E466" s="138">
        <v>300000.0</v>
      </c>
      <c r="F466" s="139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</row>
    <row r="467" ht="14.25" customHeight="1">
      <c r="A467" s="136"/>
      <c r="B467" s="56"/>
      <c r="C467" s="15">
        <v>45898.0</v>
      </c>
      <c r="D467" s="30" t="s">
        <v>778</v>
      </c>
      <c r="E467" s="138">
        <v>2030000.0</v>
      </c>
      <c r="F467" s="139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</row>
    <row r="468" ht="14.25" customHeight="1">
      <c r="A468" s="136"/>
      <c r="B468" s="56"/>
      <c r="C468" s="15">
        <v>45898.0</v>
      </c>
      <c r="D468" s="30" t="s">
        <v>605</v>
      </c>
      <c r="E468" s="138">
        <v>100000.0</v>
      </c>
      <c r="F468" s="139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</row>
    <row r="469" ht="14.25" customHeight="1">
      <c r="A469" s="136"/>
      <c r="B469" s="56"/>
      <c r="C469" s="15">
        <v>45898.0</v>
      </c>
      <c r="D469" s="30" t="s">
        <v>858</v>
      </c>
      <c r="E469" s="138">
        <v>100000.0</v>
      </c>
      <c r="F469" s="139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</row>
    <row r="470" ht="14.25" customHeight="1">
      <c r="A470" s="136"/>
      <c r="B470" s="56"/>
      <c r="C470" s="15">
        <v>45898.0</v>
      </c>
      <c r="D470" s="30" t="s">
        <v>809</v>
      </c>
      <c r="E470" s="138">
        <v>22000.0</v>
      </c>
      <c r="F470" s="139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</row>
    <row r="471" ht="14.25" customHeight="1">
      <c r="A471" s="136"/>
      <c r="B471" s="56"/>
      <c r="C471" s="15">
        <v>45898.0</v>
      </c>
      <c r="D471" s="30" t="s">
        <v>765</v>
      </c>
      <c r="E471" s="138">
        <v>500000.0</v>
      </c>
      <c r="F471" s="139"/>
      <c r="G471" s="119" t="s">
        <v>9</v>
      </c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</row>
    <row r="472" ht="14.25" customHeight="1">
      <c r="A472" s="136"/>
      <c r="B472" s="56"/>
      <c r="C472" s="15">
        <v>45898.0</v>
      </c>
      <c r="D472" s="30" t="s">
        <v>637</v>
      </c>
      <c r="E472" s="138">
        <v>777777.0</v>
      </c>
      <c r="F472" s="139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</row>
    <row r="473" ht="14.25" customHeight="1">
      <c r="A473" s="136"/>
      <c r="B473" s="56"/>
      <c r="C473" s="15">
        <v>45898.0</v>
      </c>
      <c r="D473" s="30" t="s">
        <v>247</v>
      </c>
      <c r="E473" s="138">
        <v>500000.0</v>
      </c>
      <c r="F473" s="139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ht="14.25" customHeight="1">
      <c r="A474" s="136"/>
      <c r="B474" s="56"/>
      <c r="C474" s="15">
        <v>45898.0</v>
      </c>
      <c r="D474" s="30" t="s">
        <v>859</v>
      </c>
      <c r="E474" s="138">
        <v>50000.0</v>
      </c>
      <c r="F474" s="139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ht="14.25" customHeight="1">
      <c r="A475" s="136"/>
      <c r="B475" s="56"/>
      <c r="C475" s="15">
        <v>45899.0</v>
      </c>
      <c r="D475" s="30" t="s">
        <v>254</v>
      </c>
      <c r="E475" s="138">
        <v>50000.0</v>
      </c>
      <c r="F475" s="139"/>
      <c r="G475" s="119" t="s">
        <v>9</v>
      </c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ht="14.25" customHeight="1">
      <c r="A476" s="136"/>
      <c r="B476" s="56"/>
      <c r="C476" s="15">
        <v>45899.0</v>
      </c>
      <c r="D476" s="30" t="s">
        <v>860</v>
      </c>
      <c r="E476" s="138">
        <v>1000000.0</v>
      </c>
      <c r="F476" s="139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ht="14.25" customHeight="1">
      <c r="A477" s="136"/>
      <c r="B477" s="56"/>
      <c r="C477" s="15">
        <v>45899.0</v>
      </c>
      <c r="D477" s="30" t="s">
        <v>861</v>
      </c>
      <c r="E477" s="138">
        <v>300000.0</v>
      </c>
      <c r="F477" s="139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ht="14.25" customHeight="1">
      <c r="A478" s="136"/>
      <c r="B478" s="56"/>
      <c r="C478" s="15">
        <v>45899.0</v>
      </c>
      <c r="D478" s="30" t="s">
        <v>809</v>
      </c>
      <c r="E478" s="138">
        <v>22000.0</v>
      </c>
      <c r="F478" s="139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ht="14.25" customHeight="1">
      <c r="A479" s="136"/>
      <c r="B479" s="56"/>
      <c r="C479" s="15">
        <v>45899.0</v>
      </c>
      <c r="D479" s="30" t="s">
        <v>359</v>
      </c>
      <c r="E479" s="138">
        <v>50000.0</v>
      </c>
      <c r="F479" s="139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ht="14.25" customHeight="1">
      <c r="A480" s="136"/>
      <c r="B480" s="56"/>
      <c r="C480" s="15">
        <v>45899.0</v>
      </c>
      <c r="D480" s="30" t="s">
        <v>27</v>
      </c>
      <c r="E480" s="138">
        <v>50000.0</v>
      </c>
      <c r="F480" s="139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ht="14.25" customHeight="1">
      <c r="A481" s="136"/>
      <c r="B481" s="56"/>
      <c r="C481" s="15">
        <v>45899.0</v>
      </c>
      <c r="D481" s="30" t="s">
        <v>283</v>
      </c>
      <c r="E481" s="138">
        <v>100000.0</v>
      </c>
      <c r="F481" s="139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ht="14.25" customHeight="1">
      <c r="A482" s="136"/>
      <c r="B482" s="56"/>
      <c r="C482" s="15">
        <v>45899.0</v>
      </c>
      <c r="D482" s="30" t="s">
        <v>86</v>
      </c>
      <c r="E482" s="138">
        <v>1500000.0</v>
      </c>
      <c r="F482" s="139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ht="14.25" customHeight="1">
      <c r="A483" s="136"/>
      <c r="B483" s="56"/>
      <c r="C483" s="15">
        <v>45899.0</v>
      </c>
      <c r="D483" s="30" t="s">
        <v>172</v>
      </c>
      <c r="E483" s="138">
        <v>100000.0</v>
      </c>
      <c r="F483" s="139"/>
      <c r="G483" s="119" t="s">
        <v>9</v>
      </c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ht="14.25" customHeight="1">
      <c r="A484" s="136"/>
      <c r="B484" s="56"/>
      <c r="C484" s="15">
        <v>45899.0</v>
      </c>
      <c r="D484" s="30" t="s">
        <v>862</v>
      </c>
      <c r="E484" s="138">
        <v>500000.0</v>
      </c>
      <c r="F484" s="139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ht="14.25" customHeight="1">
      <c r="A485" s="136"/>
      <c r="B485" s="56"/>
      <c r="C485" s="15">
        <v>45899.0</v>
      </c>
      <c r="D485" s="30" t="s">
        <v>408</v>
      </c>
      <c r="E485" s="138">
        <v>35000.0</v>
      </c>
      <c r="F485" s="139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ht="14.25" customHeight="1">
      <c r="A486" s="136"/>
      <c r="B486" s="56"/>
      <c r="C486" s="15">
        <v>45899.0</v>
      </c>
      <c r="D486" s="30" t="s">
        <v>14</v>
      </c>
      <c r="E486" s="138">
        <v>30000.0</v>
      </c>
      <c r="F486" s="139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ht="14.25" customHeight="1">
      <c r="A487" s="136"/>
      <c r="B487" s="56"/>
      <c r="C487" s="15">
        <v>45899.0</v>
      </c>
      <c r="D487" s="30" t="s">
        <v>863</v>
      </c>
      <c r="E487" s="142"/>
      <c r="F487" s="138">
        <v>1.05E7</v>
      </c>
      <c r="G487" s="119" t="s">
        <v>194</v>
      </c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ht="14.25" customHeight="1">
      <c r="A488" s="136"/>
      <c r="B488" s="56"/>
      <c r="C488" s="15">
        <v>45899.0</v>
      </c>
      <c r="D488" s="30" t="s">
        <v>864</v>
      </c>
      <c r="E488" s="142"/>
      <c r="F488" s="138">
        <v>3750000.0</v>
      </c>
      <c r="G488" s="119" t="s">
        <v>194</v>
      </c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ht="14.25" customHeight="1">
      <c r="A489" s="136"/>
      <c r="B489" s="56"/>
      <c r="C489" s="15">
        <v>45899.0</v>
      </c>
      <c r="D489" s="30" t="s">
        <v>865</v>
      </c>
      <c r="E489" s="142"/>
      <c r="F489" s="138">
        <v>9000000.0</v>
      </c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ht="14.25" customHeight="1">
      <c r="A490" s="136"/>
      <c r="B490" s="56"/>
      <c r="C490" s="15">
        <v>45900.0</v>
      </c>
      <c r="D490" s="30" t="s">
        <v>61</v>
      </c>
      <c r="E490" s="138">
        <v>250000.0</v>
      </c>
      <c r="F490" s="139"/>
      <c r="G490" s="119" t="s">
        <v>9</v>
      </c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ht="14.25" customHeight="1">
      <c r="A491" s="136"/>
      <c r="B491" s="56"/>
      <c r="C491" s="15">
        <v>45900.0</v>
      </c>
      <c r="D491" s="30" t="s">
        <v>866</v>
      </c>
      <c r="E491" s="138">
        <v>50000.0</v>
      </c>
      <c r="F491" s="139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ht="14.25" customHeight="1">
      <c r="A492" s="136"/>
      <c r="B492" s="56"/>
      <c r="C492" s="15">
        <v>45900.0</v>
      </c>
      <c r="D492" s="30" t="s">
        <v>429</v>
      </c>
      <c r="E492" s="138">
        <v>600000.0</v>
      </c>
      <c r="F492" s="139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ht="14.25" customHeight="1">
      <c r="A493" s="136"/>
      <c r="B493" s="56"/>
      <c r="C493" s="15">
        <v>45900.0</v>
      </c>
      <c r="D493" s="30" t="s">
        <v>464</v>
      </c>
      <c r="E493" s="138">
        <v>50000.0</v>
      </c>
      <c r="F493" s="139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</row>
    <row r="494" ht="14.25" customHeight="1">
      <c r="A494" s="136"/>
      <c r="B494" s="56"/>
      <c r="C494" s="15">
        <v>45900.0</v>
      </c>
      <c r="D494" s="30" t="s">
        <v>114</v>
      </c>
      <c r="E494" s="138">
        <v>500000.0</v>
      </c>
      <c r="F494" s="139"/>
      <c r="G494" s="119" t="s">
        <v>9</v>
      </c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</row>
    <row r="495" ht="14.25" customHeight="1">
      <c r="A495" s="136"/>
      <c r="B495" s="56"/>
      <c r="C495" s="15">
        <v>45900.0</v>
      </c>
      <c r="D495" s="30" t="s">
        <v>171</v>
      </c>
      <c r="E495" s="138">
        <v>100000.0</v>
      </c>
      <c r="F495" s="139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</row>
    <row r="496" ht="14.25" customHeight="1">
      <c r="A496" s="136"/>
      <c r="B496" s="56"/>
      <c r="C496" s="15">
        <v>45900.0</v>
      </c>
      <c r="D496" s="30" t="s">
        <v>809</v>
      </c>
      <c r="E496" s="138">
        <v>22000.0</v>
      </c>
      <c r="F496" s="139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</row>
    <row r="497" ht="14.25" customHeight="1">
      <c r="A497" s="136"/>
      <c r="B497" s="56"/>
      <c r="C497" s="15">
        <v>45900.0</v>
      </c>
      <c r="D497" s="30" t="s">
        <v>94</v>
      </c>
      <c r="E497" s="138">
        <v>25000.0</v>
      </c>
      <c r="F497" s="139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</row>
    <row r="498" ht="14.25" customHeight="1">
      <c r="A498" s="136"/>
      <c r="B498" s="56"/>
      <c r="C498" s="15">
        <v>45900.0</v>
      </c>
      <c r="D498" s="30" t="s">
        <v>49</v>
      </c>
      <c r="E498" s="138">
        <v>40000.0</v>
      </c>
      <c r="F498" s="139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</row>
    <row r="499" ht="14.25" customHeight="1">
      <c r="A499" s="136"/>
      <c r="B499" s="56"/>
      <c r="C499" s="15">
        <v>45900.0</v>
      </c>
      <c r="D499" s="30" t="s">
        <v>100</v>
      </c>
      <c r="E499" s="138">
        <v>250000.0</v>
      </c>
      <c r="F499" s="139"/>
      <c r="G499" s="119" t="s">
        <v>9</v>
      </c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</row>
    <row r="500" ht="14.25" customHeight="1">
      <c r="A500" s="136"/>
      <c r="B500" s="56"/>
      <c r="C500" s="15">
        <v>45900.0</v>
      </c>
      <c r="D500" s="30" t="s">
        <v>510</v>
      </c>
      <c r="E500" s="138">
        <v>150000.0</v>
      </c>
      <c r="F500" s="139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</row>
    <row r="501" ht="14.25" customHeight="1">
      <c r="A501" s="136"/>
      <c r="B501" s="56"/>
      <c r="C501" s="15">
        <v>45900.0</v>
      </c>
      <c r="D501" s="30" t="s">
        <v>704</v>
      </c>
      <c r="E501" s="138">
        <v>15000.0</v>
      </c>
      <c r="F501" s="139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</row>
    <row r="502" ht="14.25" customHeight="1">
      <c r="A502" s="136"/>
      <c r="B502" s="56"/>
      <c r="C502" s="15">
        <v>45900.0</v>
      </c>
      <c r="D502" s="30" t="s">
        <v>27</v>
      </c>
      <c r="E502" s="138">
        <v>100000.0</v>
      </c>
      <c r="F502" s="139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</row>
    <row r="503" ht="14.25" customHeight="1">
      <c r="A503" s="136"/>
      <c r="B503" s="56"/>
      <c r="C503" s="15">
        <v>45900.0</v>
      </c>
      <c r="D503" s="30" t="s">
        <v>867</v>
      </c>
      <c r="E503" s="138">
        <v>1500000.0</v>
      </c>
      <c r="F503" s="139"/>
      <c r="G503" s="119" t="s">
        <v>868</v>
      </c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</row>
    <row r="504" ht="14.25" customHeight="1">
      <c r="A504" s="136"/>
      <c r="B504" s="56"/>
      <c r="C504" s="15">
        <v>45900.0</v>
      </c>
      <c r="D504" s="30" t="s">
        <v>441</v>
      </c>
      <c r="E504" s="138">
        <v>300000.0</v>
      </c>
      <c r="F504" s="139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</row>
    <row r="505" ht="14.25" customHeight="1">
      <c r="A505" s="136"/>
      <c r="B505" s="56"/>
      <c r="C505" s="15">
        <v>45900.0</v>
      </c>
      <c r="D505" s="30" t="s">
        <v>64</v>
      </c>
      <c r="E505" s="138">
        <v>50000.0</v>
      </c>
      <c r="F505" s="139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</row>
    <row r="506" ht="14.25" customHeight="1">
      <c r="A506" s="136"/>
      <c r="B506" s="56"/>
      <c r="C506" s="15">
        <v>45900.0</v>
      </c>
      <c r="D506" s="30" t="s">
        <v>408</v>
      </c>
      <c r="E506" s="138">
        <v>35000.0</v>
      </c>
      <c r="F506" s="139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</row>
    <row r="507" ht="14.25" customHeight="1">
      <c r="A507" s="136"/>
      <c r="B507" s="56"/>
      <c r="C507" s="15">
        <v>45900.0</v>
      </c>
      <c r="D507" s="30" t="s">
        <v>869</v>
      </c>
      <c r="E507" s="138">
        <v>1500000.0</v>
      </c>
      <c r="F507" s="139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</row>
    <row r="508" ht="14.25" customHeight="1">
      <c r="A508" s="136"/>
      <c r="B508" s="56"/>
      <c r="C508" s="15">
        <v>45900.0</v>
      </c>
      <c r="D508" s="30" t="s">
        <v>782</v>
      </c>
      <c r="E508" s="138">
        <v>1000000.0</v>
      </c>
      <c r="F508" s="139"/>
      <c r="G508" s="119" t="s">
        <v>9</v>
      </c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</row>
    <row r="509" ht="14.25" customHeight="1">
      <c r="A509" s="136"/>
      <c r="B509" s="56"/>
      <c r="C509" s="15">
        <v>45900.0</v>
      </c>
      <c r="D509" s="30" t="s">
        <v>870</v>
      </c>
      <c r="E509" s="138">
        <v>300000.0</v>
      </c>
      <c r="F509" s="139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</row>
    <row r="510" ht="14.25" customHeight="1">
      <c r="A510" s="136"/>
      <c r="B510" s="56"/>
      <c r="C510" s="15">
        <v>45900.0</v>
      </c>
      <c r="D510" s="30" t="s">
        <v>434</v>
      </c>
      <c r="E510" s="142"/>
      <c r="F510" s="138">
        <v>30000.0</v>
      </c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</row>
    <row r="511" ht="14.25" customHeight="1">
      <c r="A511" s="136"/>
      <c r="B511" s="33"/>
      <c r="C511" s="33"/>
      <c r="D511" s="34" t="s">
        <v>291</v>
      </c>
      <c r="E511" s="161">
        <f t="shared" ref="E511:F511" si="8">SUM(E8:E510)</f>
        <v>225112440</v>
      </c>
      <c r="F511" s="161">
        <f t="shared" si="8"/>
        <v>201421557</v>
      </c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</row>
    <row r="512" ht="14.25" customHeight="1">
      <c r="A512" s="136"/>
      <c r="B512" s="147"/>
      <c r="C512" s="127"/>
      <c r="D512" s="128" t="s">
        <v>871</v>
      </c>
      <c r="E512" s="162">
        <f>E6+E511-F511</f>
        <v>51892765.55</v>
      </c>
      <c r="F512" s="37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</row>
    <row r="513" ht="14.25" customHeight="1">
      <c r="A513" s="136"/>
      <c r="B513" s="136"/>
      <c r="C513" s="136"/>
      <c r="D513" s="136"/>
      <c r="E513" s="37"/>
      <c r="F513" s="37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</row>
    <row r="514" ht="14.25" customHeight="1">
      <c r="A514" s="136"/>
      <c r="B514" s="136"/>
      <c r="C514" s="136"/>
      <c r="D514" s="9" t="s">
        <v>293</v>
      </c>
      <c r="E514" s="2">
        <f>E6</f>
        <v>28201882.55</v>
      </c>
      <c r="F514" s="37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</row>
    <row r="515" ht="14.25" customHeight="1">
      <c r="A515" s="136"/>
      <c r="B515" s="136"/>
      <c r="C515" s="136"/>
      <c r="D515" s="9" t="s">
        <v>9</v>
      </c>
      <c r="E515" s="2">
        <f>Sum(E13,E21,E30,E39,E44,E45,E50,E65,E68,E81,E89,E108,E115,E127,E132,E146,E147,E153,E162,E178,E194,E197,E201,E202,E204,E209,E218,E230,E234,E238,E240,E243,E255,E271,E276,E279,E282,E285,E291,E296,E301,E312,E322,E326,E331,E351,E356,E360,E370,E373,E376,E380,E385,E386,E387,E388,E395,E401,E416,E424,E427,E429,E456,E471,E475,E483,E490,E494,E499,E508)</f>
        <v>57962086</v>
      </c>
      <c r="F515" s="163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</row>
    <row r="516" ht="14.25" customHeight="1">
      <c r="A516" s="136"/>
      <c r="B516" s="136"/>
      <c r="C516" s="136"/>
      <c r="D516" s="9" t="s">
        <v>46</v>
      </c>
      <c r="E516" s="2">
        <f>Sum(E10,E142,E166,E262,E357,E405,E449)</f>
        <v>14550000</v>
      </c>
      <c r="F516" s="164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</row>
    <row r="517" ht="14.25" customHeight="1">
      <c r="A517" s="136"/>
      <c r="B517" s="136"/>
      <c r="C517" s="136"/>
      <c r="D517" s="39" t="s">
        <v>735</v>
      </c>
      <c r="E517" s="37">
        <f>Sum(E40,E90,E91,E162)</f>
        <v>26050154</v>
      </c>
      <c r="F517" s="164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</row>
    <row r="518" ht="14.25" customHeight="1">
      <c r="A518" s="136"/>
      <c r="B518" s="136"/>
      <c r="C518" s="136"/>
      <c r="D518" s="36" t="s">
        <v>60</v>
      </c>
      <c r="E518" s="37">
        <f>Sum(E26,E184,E233,E275,E299,E394,E461)</f>
        <v>1927777</v>
      </c>
      <c r="F518" s="164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</row>
    <row r="519" ht="14.25" customHeight="1">
      <c r="A519" s="136"/>
      <c r="B519" s="136"/>
      <c r="C519" s="136"/>
      <c r="D519" s="39" t="s">
        <v>872</v>
      </c>
      <c r="E519" s="37">
        <f>-Sum(F8,F374)</f>
        <v>-17800000</v>
      </c>
      <c r="F519" s="2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</row>
    <row r="520" ht="14.25" customHeight="1">
      <c r="A520" s="136"/>
      <c r="B520" s="136"/>
      <c r="C520" s="136"/>
      <c r="D520" s="36" t="s">
        <v>194</v>
      </c>
      <c r="E520" s="37">
        <f>-SUm(F487,F488)</f>
        <v>-14250000</v>
      </c>
      <c r="F520" s="2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</row>
    <row r="521" ht="14.25" customHeight="1">
      <c r="A521" s="136"/>
      <c r="B521" s="136"/>
      <c r="C521" s="136"/>
      <c r="D521" s="39" t="s">
        <v>873</v>
      </c>
      <c r="E521" s="37">
        <f>Sum(E323,E325,E345)</f>
        <v>415017</v>
      </c>
      <c r="F521" s="2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</row>
    <row r="522" ht="14.25" customHeight="1">
      <c r="A522" s="136"/>
      <c r="B522" s="136"/>
      <c r="C522" s="136"/>
      <c r="D522" s="36" t="s">
        <v>295</v>
      </c>
      <c r="E522" s="37">
        <f>E511</f>
        <v>225112440</v>
      </c>
      <c r="F522" s="2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</row>
    <row r="523" ht="14.25" customHeight="1">
      <c r="A523" s="136"/>
      <c r="B523" s="136"/>
      <c r="C523" s="136"/>
      <c r="D523" s="36" t="s">
        <v>296</v>
      </c>
      <c r="E523" s="37">
        <f>F511</f>
        <v>201421557</v>
      </c>
      <c r="F523" s="2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</row>
    <row r="524" ht="14.25" customHeight="1">
      <c r="A524" s="136"/>
      <c r="B524" s="136"/>
      <c r="C524" s="136"/>
      <c r="D524" s="36" t="s">
        <v>297</v>
      </c>
      <c r="E524" s="37">
        <f>E514+E522-E523</f>
        <v>51892765.55</v>
      </c>
      <c r="F524" s="2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</row>
    <row r="525" ht="14.25" customHeight="1">
      <c r="A525" s="136"/>
      <c r="B525" s="136"/>
      <c r="C525" s="136"/>
      <c r="D525" s="9" t="s">
        <v>298</v>
      </c>
      <c r="E525" s="2">
        <f>E514+E522-E523-E516-E518-E515-E517-E519-E520-E521</f>
        <v>-16962268.45</v>
      </c>
      <c r="F525" s="2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ht="14.25" customHeight="1">
      <c r="A526" s="136"/>
      <c r="B526" s="136"/>
      <c r="C526" s="136"/>
      <c r="D526" s="136"/>
      <c r="E526" s="2"/>
      <c r="F526" s="2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ht="14.25" customHeight="1">
      <c r="A527" s="136"/>
      <c r="B527" s="136"/>
      <c r="C527" s="136"/>
      <c r="D527" s="136"/>
      <c r="E527" s="2"/>
      <c r="F527" s="2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ht="14.25" customHeight="1">
      <c r="A528" s="136"/>
      <c r="B528" s="136"/>
      <c r="C528" s="136"/>
      <c r="D528" s="136"/>
      <c r="E528" s="2"/>
      <c r="F528" s="2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ht="14.25" customHeight="1">
      <c r="A529" s="136"/>
      <c r="B529" s="136"/>
      <c r="C529" s="136"/>
      <c r="D529" s="136"/>
      <c r="E529" s="2"/>
      <c r="F529" s="2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ht="14.25" customHeight="1">
      <c r="A530" s="136"/>
      <c r="B530" s="136"/>
      <c r="C530" s="136"/>
      <c r="D530" s="136"/>
      <c r="E530" s="2"/>
      <c r="F530" s="2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ht="14.25" customHeight="1">
      <c r="A531" s="136"/>
      <c r="B531" s="136"/>
      <c r="C531" s="136"/>
      <c r="D531" s="136"/>
      <c r="E531" s="2"/>
      <c r="F531" s="2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ht="14.25" customHeight="1">
      <c r="A532" s="136"/>
      <c r="B532" s="136"/>
      <c r="C532" s="136"/>
      <c r="D532" s="136"/>
      <c r="E532" s="2"/>
      <c r="F532" s="2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ht="14.25" customHeight="1">
      <c r="A533" s="136"/>
      <c r="B533" s="136"/>
      <c r="C533" s="136"/>
      <c r="D533" s="136"/>
      <c r="E533" s="2"/>
      <c r="F533" s="2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ht="14.25" customHeight="1">
      <c r="A534" s="136"/>
      <c r="B534" s="136"/>
      <c r="C534" s="136"/>
      <c r="D534" s="136"/>
      <c r="E534" s="2"/>
      <c r="F534" s="2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ht="14.25" customHeight="1">
      <c r="A535" s="136"/>
      <c r="B535" s="136"/>
      <c r="C535" s="136"/>
      <c r="D535" s="136"/>
      <c r="E535" s="2"/>
      <c r="F535" s="2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ht="14.25" customHeight="1">
      <c r="A536" s="136"/>
      <c r="B536" s="136"/>
      <c r="C536" s="136"/>
      <c r="D536" s="136"/>
      <c r="E536" s="2"/>
      <c r="F536" s="2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ht="14.25" customHeight="1">
      <c r="A537" s="136"/>
      <c r="B537" s="136"/>
      <c r="C537" s="136"/>
      <c r="D537" s="136"/>
      <c r="E537" s="2"/>
      <c r="F537" s="2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ht="14.25" customHeight="1">
      <c r="A538" s="136"/>
      <c r="B538" s="136"/>
      <c r="C538" s="136"/>
      <c r="D538" s="136"/>
      <c r="E538" s="2"/>
      <c r="F538" s="2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ht="14.25" customHeight="1">
      <c r="A539" s="136"/>
      <c r="B539" s="136"/>
      <c r="C539" s="136"/>
      <c r="D539" s="136"/>
      <c r="E539" s="2"/>
      <c r="F539" s="2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ht="14.25" customHeight="1">
      <c r="A540" s="136"/>
      <c r="B540" s="136"/>
      <c r="C540" s="136"/>
      <c r="D540" s="136"/>
      <c r="E540" s="2"/>
      <c r="F540" s="2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ht="14.25" customHeight="1">
      <c r="A541" s="136"/>
      <c r="B541" s="136"/>
      <c r="C541" s="136"/>
      <c r="D541" s="136"/>
      <c r="E541" s="2"/>
      <c r="F541" s="2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</row>
    <row r="542" ht="14.25" customHeight="1">
      <c r="A542" s="136"/>
      <c r="B542" s="136"/>
      <c r="C542" s="136"/>
      <c r="D542" s="136"/>
      <c r="E542" s="2"/>
      <c r="F542" s="2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</row>
    <row r="543" ht="14.25" customHeight="1">
      <c r="A543" s="136"/>
      <c r="B543" s="136"/>
      <c r="C543" s="136"/>
      <c r="D543" s="136"/>
      <c r="E543" s="2"/>
      <c r="F543" s="2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</row>
    <row r="544" ht="14.25" customHeight="1">
      <c r="A544" s="136"/>
      <c r="B544" s="136"/>
      <c r="C544" s="136"/>
      <c r="D544" s="136"/>
      <c r="E544" s="2"/>
      <c r="F544" s="2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ht="14.25" customHeight="1">
      <c r="A545" s="136"/>
      <c r="B545" s="136"/>
      <c r="C545" s="136"/>
      <c r="D545" s="136"/>
      <c r="E545" s="2"/>
      <c r="F545" s="2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</row>
    <row r="546" ht="14.25" customHeight="1">
      <c r="A546" s="136"/>
      <c r="B546" s="136"/>
      <c r="C546" s="136"/>
      <c r="D546" s="136"/>
      <c r="E546" s="2"/>
      <c r="F546" s="2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</row>
    <row r="547" ht="14.25" customHeight="1">
      <c r="A547" s="136"/>
      <c r="B547" s="136"/>
      <c r="C547" s="136"/>
      <c r="D547" s="136"/>
      <c r="E547" s="2"/>
      <c r="F547" s="2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</row>
    <row r="548" ht="14.25" customHeight="1">
      <c r="A548" s="136"/>
      <c r="B548" s="136"/>
      <c r="C548" s="136"/>
      <c r="D548" s="136"/>
      <c r="E548" s="2"/>
      <c r="F548" s="2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</row>
    <row r="549" ht="14.25" customHeight="1">
      <c r="A549" s="136"/>
      <c r="B549" s="136"/>
      <c r="C549" s="136"/>
      <c r="D549" s="136"/>
      <c r="E549" s="2"/>
      <c r="F549" s="2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</row>
    <row r="550" ht="14.25" customHeight="1">
      <c r="A550" s="136"/>
      <c r="B550" s="136"/>
      <c r="C550" s="136"/>
      <c r="D550" s="136"/>
      <c r="E550" s="2"/>
      <c r="F550" s="2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</row>
    <row r="551" ht="14.25" customHeight="1">
      <c r="A551" s="136"/>
      <c r="B551" s="136"/>
      <c r="C551" s="136"/>
      <c r="D551" s="136"/>
      <c r="E551" s="2"/>
      <c r="F551" s="2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</row>
    <row r="552" ht="14.25" customHeight="1">
      <c r="A552" s="136"/>
      <c r="B552" s="136"/>
      <c r="C552" s="136"/>
      <c r="D552" s="136"/>
      <c r="E552" s="2"/>
      <c r="F552" s="2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</row>
    <row r="553" ht="14.25" customHeight="1">
      <c r="A553" s="136"/>
      <c r="B553" s="136"/>
      <c r="C553" s="136"/>
      <c r="D553" s="136"/>
      <c r="E553" s="2"/>
      <c r="F553" s="2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</row>
    <row r="554" ht="14.25" customHeight="1">
      <c r="A554" s="136"/>
      <c r="B554" s="136"/>
      <c r="C554" s="136"/>
      <c r="D554" s="136"/>
      <c r="E554" s="2"/>
      <c r="F554" s="2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</row>
    <row r="555" ht="14.25" customHeight="1">
      <c r="A555" s="136"/>
      <c r="B555" s="136"/>
      <c r="C555" s="136"/>
      <c r="D555" s="136"/>
      <c r="E555" s="2"/>
      <c r="F555" s="2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ht="14.25" customHeight="1">
      <c r="A556" s="136"/>
      <c r="B556" s="136"/>
      <c r="C556" s="136"/>
      <c r="D556" s="136"/>
      <c r="E556" s="2"/>
      <c r="F556" s="2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</row>
    <row r="557" ht="14.25" customHeight="1">
      <c r="A557" s="136"/>
      <c r="B557" s="136"/>
      <c r="C557" s="136"/>
      <c r="D557" s="136"/>
      <c r="E557" s="2"/>
      <c r="F557" s="2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</row>
    <row r="558" ht="14.25" customHeight="1">
      <c r="A558" s="136"/>
      <c r="B558" s="136"/>
      <c r="C558" s="136"/>
      <c r="D558" s="136"/>
      <c r="E558" s="2"/>
      <c r="F558" s="2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</row>
    <row r="559" ht="14.25" customHeight="1">
      <c r="A559" s="136"/>
      <c r="B559" s="136"/>
      <c r="C559" s="136"/>
      <c r="D559" s="136"/>
      <c r="E559" s="2"/>
      <c r="F559" s="2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</row>
    <row r="560" ht="14.25" customHeight="1">
      <c r="A560" s="136"/>
      <c r="B560" s="136"/>
      <c r="C560" s="136"/>
      <c r="D560" s="136"/>
      <c r="E560" s="2"/>
      <c r="F560" s="2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</row>
    <row r="561" ht="14.25" customHeight="1">
      <c r="A561" s="136"/>
      <c r="B561" s="136"/>
      <c r="C561" s="136"/>
      <c r="D561" s="136"/>
      <c r="E561" s="2"/>
      <c r="F561" s="2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</row>
    <row r="562" ht="14.25" customHeight="1">
      <c r="A562" s="136"/>
      <c r="B562" s="136"/>
      <c r="C562" s="136"/>
      <c r="D562" s="136"/>
      <c r="E562" s="2"/>
      <c r="F562" s="2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</row>
    <row r="563" ht="14.25" customHeight="1">
      <c r="A563" s="136"/>
      <c r="B563" s="136"/>
      <c r="C563" s="136"/>
      <c r="D563" s="136"/>
      <c r="E563" s="2"/>
      <c r="F563" s="2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</row>
    <row r="564" ht="14.25" customHeight="1">
      <c r="A564" s="136"/>
      <c r="B564" s="136"/>
      <c r="C564" s="136"/>
      <c r="D564" s="136"/>
      <c r="E564" s="2"/>
      <c r="F564" s="2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</row>
    <row r="565" ht="14.25" customHeight="1">
      <c r="A565" s="136"/>
      <c r="B565" s="136"/>
      <c r="C565" s="136"/>
      <c r="D565" s="136"/>
      <c r="E565" s="2"/>
      <c r="F565" s="2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</row>
    <row r="566" ht="14.25" customHeight="1">
      <c r="A566" s="136"/>
      <c r="B566" s="136"/>
      <c r="C566" s="136"/>
      <c r="D566" s="136"/>
      <c r="E566" s="2"/>
      <c r="F566" s="2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</row>
    <row r="567" ht="14.25" customHeight="1">
      <c r="A567" s="136"/>
      <c r="B567" s="136"/>
      <c r="C567" s="136"/>
      <c r="D567" s="136"/>
      <c r="E567" s="2"/>
      <c r="F567" s="2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</row>
    <row r="568" ht="14.25" customHeight="1">
      <c r="A568" s="136"/>
      <c r="B568" s="136"/>
      <c r="C568" s="136"/>
      <c r="D568" s="136"/>
      <c r="E568" s="2"/>
      <c r="F568" s="2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</row>
    <row r="569" ht="14.25" customHeight="1">
      <c r="A569" s="136"/>
      <c r="B569" s="136"/>
      <c r="C569" s="136"/>
      <c r="D569" s="136"/>
      <c r="E569" s="2"/>
      <c r="F569" s="2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</row>
    <row r="570" ht="14.25" customHeight="1">
      <c r="A570" s="136"/>
      <c r="B570" s="136"/>
      <c r="C570" s="136"/>
      <c r="D570" s="136"/>
      <c r="E570" s="2"/>
      <c r="F570" s="2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</row>
    <row r="571" ht="14.25" customHeight="1">
      <c r="A571" s="136"/>
      <c r="B571" s="136"/>
      <c r="C571" s="136"/>
      <c r="D571" s="136"/>
      <c r="E571" s="2"/>
      <c r="F571" s="2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</row>
    <row r="572" ht="14.25" customHeight="1">
      <c r="A572" s="136"/>
      <c r="B572" s="136"/>
      <c r="C572" s="136"/>
      <c r="D572" s="136"/>
      <c r="E572" s="2"/>
      <c r="F572" s="2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</row>
    <row r="573" ht="14.25" customHeight="1">
      <c r="A573" s="136"/>
      <c r="B573" s="136"/>
      <c r="C573" s="136"/>
      <c r="D573" s="136"/>
      <c r="E573" s="2"/>
      <c r="F573" s="2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</row>
    <row r="574" ht="14.25" customHeight="1">
      <c r="A574" s="136"/>
      <c r="B574" s="136"/>
      <c r="C574" s="136"/>
      <c r="D574" s="136"/>
      <c r="E574" s="2"/>
      <c r="F574" s="2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</row>
    <row r="575" ht="14.25" customHeight="1">
      <c r="A575" s="136"/>
      <c r="B575" s="136"/>
      <c r="C575" s="136"/>
      <c r="D575" s="136"/>
      <c r="E575" s="2"/>
      <c r="F575" s="2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</row>
    <row r="576" ht="14.25" customHeight="1">
      <c r="A576" s="136"/>
      <c r="B576" s="136"/>
      <c r="C576" s="136"/>
      <c r="D576" s="136"/>
      <c r="E576" s="2"/>
      <c r="F576" s="2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</row>
    <row r="577" ht="14.25" customHeight="1">
      <c r="A577" s="136"/>
      <c r="B577" s="136"/>
      <c r="C577" s="136"/>
      <c r="D577" s="136"/>
      <c r="E577" s="2"/>
      <c r="F577" s="2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</row>
    <row r="578" ht="14.25" customHeight="1">
      <c r="A578" s="136"/>
      <c r="B578" s="136"/>
      <c r="C578" s="136"/>
      <c r="D578" s="136"/>
      <c r="E578" s="2"/>
      <c r="F578" s="2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</row>
    <row r="579" ht="14.25" customHeight="1">
      <c r="A579" s="136"/>
      <c r="B579" s="136"/>
      <c r="C579" s="136"/>
      <c r="D579" s="136"/>
      <c r="E579" s="2"/>
      <c r="F579" s="2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</row>
    <row r="580" ht="14.25" customHeight="1">
      <c r="A580" s="136"/>
      <c r="B580" s="136"/>
      <c r="C580" s="136"/>
      <c r="D580" s="136"/>
      <c r="E580" s="2"/>
      <c r="F580" s="2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</row>
    <row r="581" ht="14.25" customHeight="1">
      <c r="A581" s="136"/>
      <c r="B581" s="136"/>
      <c r="C581" s="136"/>
      <c r="D581" s="136"/>
      <c r="E581" s="2"/>
      <c r="F581" s="2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</row>
    <row r="582" ht="14.25" customHeight="1">
      <c r="A582" s="136"/>
      <c r="B582" s="136"/>
      <c r="C582" s="136"/>
      <c r="D582" s="136"/>
      <c r="E582" s="2"/>
      <c r="F582" s="2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</row>
    <row r="583" ht="14.25" customHeight="1">
      <c r="A583" s="136"/>
      <c r="B583" s="136"/>
      <c r="C583" s="136"/>
      <c r="D583" s="136"/>
      <c r="E583" s="2"/>
      <c r="F583" s="2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</row>
    <row r="584" ht="14.25" customHeight="1">
      <c r="A584" s="136"/>
      <c r="B584" s="136"/>
      <c r="C584" s="136"/>
      <c r="D584" s="136"/>
      <c r="E584" s="2"/>
      <c r="F584" s="2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</row>
    <row r="585" ht="14.25" customHeight="1">
      <c r="A585" s="136"/>
      <c r="B585" s="136"/>
      <c r="C585" s="136"/>
      <c r="D585" s="136"/>
      <c r="E585" s="2"/>
      <c r="F585" s="2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</row>
    <row r="586" ht="14.25" customHeight="1">
      <c r="A586" s="136"/>
      <c r="B586" s="136"/>
      <c r="C586" s="136"/>
      <c r="D586" s="136"/>
      <c r="E586" s="2"/>
      <c r="F586" s="2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</row>
    <row r="587" ht="14.25" customHeight="1">
      <c r="A587" s="136"/>
      <c r="B587" s="136"/>
      <c r="C587" s="136"/>
      <c r="D587" s="136"/>
      <c r="E587" s="2"/>
      <c r="F587" s="2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</row>
    <row r="588" ht="14.25" customHeight="1">
      <c r="A588" s="136"/>
      <c r="B588" s="136"/>
      <c r="C588" s="136"/>
      <c r="D588" s="136"/>
      <c r="E588" s="2"/>
      <c r="F588" s="2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</row>
    <row r="589" ht="14.25" customHeight="1">
      <c r="A589" s="136"/>
      <c r="B589" s="136"/>
      <c r="C589" s="136"/>
      <c r="D589" s="136"/>
      <c r="E589" s="2"/>
      <c r="F589" s="2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</row>
    <row r="590" ht="14.25" customHeight="1">
      <c r="A590" s="136"/>
      <c r="B590" s="136"/>
      <c r="C590" s="136"/>
      <c r="D590" s="136"/>
      <c r="E590" s="2"/>
      <c r="F590" s="2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</row>
    <row r="591" ht="14.25" customHeight="1">
      <c r="A591" s="136"/>
      <c r="B591" s="136"/>
      <c r="C591" s="136"/>
      <c r="D591" s="136"/>
      <c r="E591" s="2"/>
      <c r="F591" s="2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</row>
    <row r="592" ht="14.25" customHeight="1">
      <c r="A592" s="136"/>
      <c r="B592" s="136"/>
      <c r="C592" s="136"/>
      <c r="D592" s="136"/>
      <c r="E592" s="2"/>
      <c r="F592" s="2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</row>
    <row r="593" ht="14.25" customHeight="1">
      <c r="A593" s="136"/>
      <c r="B593" s="136"/>
      <c r="C593" s="136"/>
      <c r="D593" s="136"/>
      <c r="E593" s="2"/>
      <c r="F593" s="2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</row>
    <row r="594" ht="14.25" customHeight="1">
      <c r="A594" s="136"/>
      <c r="B594" s="136"/>
      <c r="C594" s="136"/>
      <c r="D594" s="136"/>
      <c r="E594" s="2"/>
      <c r="F594" s="2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</row>
    <row r="595" ht="14.25" customHeight="1">
      <c r="A595" s="136"/>
      <c r="B595" s="136"/>
      <c r="C595" s="136"/>
      <c r="D595" s="136"/>
      <c r="E595" s="2"/>
      <c r="F595" s="2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</row>
    <row r="596" ht="14.25" customHeight="1">
      <c r="A596" s="136"/>
      <c r="B596" s="136"/>
      <c r="C596" s="136"/>
      <c r="D596" s="136"/>
      <c r="E596" s="2"/>
      <c r="F596" s="2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</row>
    <row r="597" ht="14.25" customHeight="1">
      <c r="A597" s="136"/>
      <c r="B597" s="136"/>
      <c r="C597" s="136"/>
      <c r="D597" s="136"/>
      <c r="E597" s="2"/>
      <c r="F597" s="2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</row>
    <row r="598" ht="14.25" customHeight="1">
      <c r="A598" s="136"/>
      <c r="B598" s="136"/>
      <c r="C598" s="136"/>
      <c r="D598" s="136"/>
      <c r="E598" s="2"/>
      <c r="F598" s="2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</row>
    <row r="599" ht="14.25" customHeight="1">
      <c r="A599" s="136"/>
      <c r="B599" s="136"/>
      <c r="C599" s="136"/>
      <c r="D599" s="136"/>
      <c r="E599" s="2"/>
      <c r="F599" s="2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</row>
    <row r="600" ht="14.25" customHeight="1">
      <c r="A600" s="136"/>
      <c r="B600" s="136"/>
      <c r="C600" s="136"/>
      <c r="D600" s="136"/>
      <c r="E600" s="2"/>
      <c r="F600" s="2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</row>
    <row r="601" ht="14.25" customHeight="1">
      <c r="A601" s="136"/>
      <c r="B601" s="136"/>
      <c r="C601" s="136"/>
      <c r="D601" s="136"/>
      <c r="E601" s="2"/>
      <c r="F601" s="2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</row>
    <row r="602" ht="14.25" customHeight="1">
      <c r="A602" s="136"/>
      <c r="B602" s="136"/>
      <c r="C602" s="136"/>
      <c r="D602" s="136"/>
      <c r="E602" s="2"/>
      <c r="F602" s="2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</row>
    <row r="603" ht="14.25" customHeight="1">
      <c r="A603" s="136"/>
      <c r="B603" s="136"/>
      <c r="C603" s="136"/>
      <c r="D603" s="136"/>
      <c r="E603" s="2"/>
      <c r="F603" s="2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</row>
    <row r="604" ht="14.25" customHeight="1">
      <c r="A604" s="136"/>
      <c r="B604" s="136"/>
      <c r="C604" s="136"/>
      <c r="D604" s="136"/>
      <c r="E604" s="2"/>
      <c r="F604" s="2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</row>
    <row r="605" ht="14.25" customHeight="1">
      <c r="A605" s="136"/>
      <c r="B605" s="136"/>
      <c r="C605" s="136"/>
      <c r="D605" s="136"/>
      <c r="E605" s="2"/>
      <c r="F605" s="2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</row>
    <row r="606" ht="14.25" customHeight="1">
      <c r="A606" s="136"/>
      <c r="B606" s="136"/>
      <c r="C606" s="136"/>
      <c r="D606" s="136"/>
      <c r="E606" s="2"/>
      <c r="F606" s="2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</row>
    <row r="607" ht="14.25" customHeight="1">
      <c r="A607" s="136"/>
      <c r="B607" s="136"/>
      <c r="C607" s="136"/>
      <c r="D607" s="136"/>
      <c r="E607" s="2"/>
      <c r="F607" s="2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</row>
    <row r="608" ht="14.25" customHeight="1">
      <c r="A608" s="136"/>
      <c r="B608" s="136"/>
      <c r="C608" s="136"/>
      <c r="D608" s="136"/>
      <c r="E608" s="2"/>
      <c r="F608" s="2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</row>
    <row r="609" ht="14.25" customHeight="1">
      <c r="A609" s="136"/>
      <c r="B609" s="136"/>
      <c r="C609" s="136"/>
      <c r="D609" s="136"/>
      <c r="E609" s="2"/>
      <c r="F609" s="2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</row>
    <row r="610" ht="14.25" customHeight="1">
      <c r="A610" s="136"/>
      <c r="B610" s="136"/>
      <c r="C610" s="136"/>
      <c r="D610" s="136"/>
      <c r="E610" s="2"/>
      <c r="F610" s="2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</row>
    <row r="611" ht="14.25" customHeight="1">
      <c r="A611" s="136"/>
      <c r="B611" s="136"/>
      <c r="C611" s="136"/>
      <c r="D611" s="136"/>
      <c r="E611" s="2"/>
      <c r="F611" s="2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</row>
    <row r="612" ht="14.25" customHeight="1">
      <c r="A612" s="136"/>
      <c r="B612" s="136"/>
      <c r="C612" s="136"/>
      <c r="D612" s="136"/>
      <c r="E612" s="2"/>
      <c r="F612" s="2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</row>
    <row r="613" ht="14.25" customHeight="1">
      <c r="A613" s="136"/>
      <c r="B613" s="136"/>
      <c r="C613" s="136"/>
      <c r="D613" s="136"/>
      <c r="E613" s="2"/>
      <c r="F613" s="2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</row>
    <row r="614" ht="14.25" customHeight="1">
      <c r="A614" s="136"/>
      <c r="B614" s="136"/>
      <c r="C614" s="136"/>
      <c r="D614" s="136"/>
      <c r="E614" s="2"/>
      <c r="F614" s="2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</row>
    <row r="615" ht="14.25" customHeight="1">
      <c r="A615" s="136"/>
      <c r="B615" s="136"/>
      <c r="C615" s="136"/>
      <c r="D615" s="136"/>
      <c r="E615" s="2"/>
      <c r="F615" s="2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</row>
    <row r="616" ht="14.25" customHeight="1">
      <c r="A616" s="136"/>
      <c r="B616" s="136"/>
      <c r="C616" s="136"/>
      <c r="D616" s="136"/>
      <c r="E616" s="2"/>
      <c r="F616" s="2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</row>
    <row r="617" ht="14.25" customHeight="1">
      <c r="A617" s="136"/>
      <c r="B617" s="136"/>
      <c r="C617" s="136"/>
      <c r="D617" s="136"/>
      <c r="E617" s="2"/>
      <c r="F617" s="2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</row>
    <row r="618" ht="14.25" customHeight="1">
      <c r="A618" s="136"/>
      <c r="B618" s="136"/>
      <c r="C618" s="136"/>
      <c r="D618" s="136"/>
      <c r="E618" s="2"/>
      <c r="F618" s="2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</row>
    <row r="619" ht="14.25" customHeight="1">
      <c r="A619" s="136"/>
      <c r="B619" s="136"/>
      <c r="C619" s="136"/>
      <c r="D619" s="136"/>
      <c r="E619" s="2"/>
      <c r="F619" s="2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</row>
    <row r="620" ht="14.25" customHeight="1">
      <c r="A620" s="136"/>
      <c r="B620" s="136"/>
      <c r="C620" s="136"/>
      <c r="D620" s="136"/>
      <c r="E620" s="2"/>
      <c r="F620" s="2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</row>
    <row r="621" ht="14.25" customHeight="1">
      <c r="A621" s="136"/>
      <c r="B621" s="136"/>
      <c r="C621" s="136"/>
      <c r="D621" s="136"/>
      <c r="E621" s="2"/>
      <c r="F621" s="2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</row>
    <row r="622" ht="14.25" customHeight="1">
      <c r="A622" s="136"/>
      <c r="B622" s="136"/>
      <c r="C622" s="136"/>
      <c r="D622" s="136"/>
      <c r="E622" s="2"/>
      <c r="F622" s="2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</row>
    <row r="623" ht="14.25" customHeight="1">
      <c r="A623" s="136"/>
      <c r="B623" s="136"/>
      <c r="C623" s="136"/>
      <c r="D623" s="136"/>
      <c r="E623" s="2"/>
      <c r="F623" s="2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</row>
    <row r="624" ht="14.25" customHeight="1">
      <c r="A624" s="136"/>
      <c r="B624" s="136"/>
      <c r="C624" s="136"/>
      <c r="D624" s="136"/>
      <c r="E624" s="2"/>
      <c r="F624" s="2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</row>
    <row r="625" ht="14.25" customHeight="1">
      <c r="A625" s="136"/>
      <c r="B625" s="136"/>
      <c r="C625" s="136"/>
      <c r="D625" s="136"/>
      <c r="E625" s="2"/>
      <c r="F625" s="2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</row>
    <row r="626" ht="14.25" customHeight="1">
      <c r="A626" s="136"/>
      <c r="B626" s="136"/>
      <c r="C626" s="136"/>
      <c r="D626" s="136"/>
      <c r="E626" s="2"/>
      <c r="F626" s="2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</row>
    <row r="627" ht="14.25" customHeight="1">
      <c r="A627" s="136"/>
      <c r="B627" s="136"/>
      <c r="C627" s="136"/>
      <c r="D627" s="136"/>
      <c r="E627" s="2"/>
      <c r="F627" s="2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</row>
    <row r="628" ht="14.25" customHeight="1">
      <c r="A628" s="136"/>
      <c r="B628" s="136"/>
      <c r="C628" s="136"/>
      <c r="D628" s="136"/>
      <c r="E628" s="2"/>
      <c r="F628" s="2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</row>
    <row r="629" ht="14.25" customHeight="1">
      <c r="A629" s="136"/>
      <c r="B629" s="136"/>
      <c r="C629" s="136"/>
      <c r="D629" s="136"/>
      <c r="E629" s="2"/>
      <c r="F629" s="2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</row>
    <row r="630" ht="14.25" customHeight="1">
      <c r="A630" s="136"/>
      <c r="B630" s="136"/>
      <c r="C630" s="136"/>
      <c r="D630" s="136"/>
      <c r="E630" s="2"/>
      <c r="F630" s="2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</row>
    <row r="631" ht="14.25" customHeight="1">
      <c r="A631" s="136"/>
      <c r="B631" s="136"/>
      <c r="C631" s="136"/>
      <c r="D631" s="136"/>
      <c r="E631" s="2"/>
      <c r="F631" s="2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</row>
    <row r="632" ht="14.25" customHeight="1">
      <c r="A632" s="136"/>
      <c r="B632" s="136"/>
      <c r="C632" s="136"/>
      <c r="D632" s="136"/>
      <c r="E632" s="2"/>
      <c r="F632" s="2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</row>
    <row r="633" ht="14.25" customHeight="1">
      <c r="A633" s="136"/>
      <c r="B633" s="136"/>
      <c r="C633" s="136"/>
      <c r="D633" s="136"/>
      <c r="E633" s="2"/>
      <c r="F633" s="2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</row>
    <row r="634" ht="14.25" customHeight="1">
      <c r="A634" s="136"/>
      <c r="B634" s="136"/>
      <c r="C634" s="136"/>
      <c r="D634" s="136"/>
      <c r="E634" s="2"/>
      <c r="F634" s="2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</row>
    <row r="635" ht="14.25" customHeight="1">
      <c r="A635" s="136"/>
      <c r="B635" s="136"/>
      <c r="C635" s="136"/>
      <c r="D635" s="136"/>
      <c r="E635" s="2"/>
      <c r="F635" s="2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</row>
    <row r="636" ht="14.25" customHeight="1">
      <c r="A636" s="136"/>
      <c r="B636" s="136"/>
      <c r="C636" s="136"/>
      <c r="D636" s="136"/>
      <c r="E636" s="2"/>
      <c r="F636" s="2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</row>
    <row r="637" ht="14.25" customHeight="1">
      <c r="A637" s="136"/>
      <c r="B637" s="136"/>
      <c r="C637" s="136"/>
      <c r="D637" s="136"/>
      <c r="E637" s="2"/>
      <c r="F637" s="2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</row>
    <row r="638" ht="14.25" customHeight="1">
      <c r="A638" s="136"/>
      <c r="B638" s="136"/>
      <c r="C638" s="136"/>
      <c r="D638" s="136"/>
      <c r="E638" s="2"/>
      <c r="F638" s="2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</row>
    <row r="639" ht="14.25" customHeight="1">
      <c r="A639" s="136"/>
      <c r="B639" s="136"/>
      <c r="C639" s="136"/>
      <c r="D639" s="136"/>
      <c r="E639" s="2"/>
      <c r="F639" s="2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</row>
    <row r="640" ht="14.25" customHeight="1">
      <c r="A640" s="136"/>
      <c r="B640" s="136"/>
      <c r="C640" s="136"/>
      <c r="D640" s="136"/>
      <c r="E640" s="2"/>
      <c r="F640" s="2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</row>
    <row r="641" ht="14.25" customHeight="1">
      <c r="A641" s="136"/>
      <c r="B641" s="136"/>
      <c r="C641" s="136"/>
      <c r="D641" s="136"/>
      <c r="E641" s="2"/>
      <c r="F641" s="2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</row>
    <row r="642" ht="14.25" customHeight="1">
      <c r="A642" s="136"/>
      <c r="B642" s="136"/>
      <c r="C642" s="136"/>
      <c r="D642" s="136"/>
      <c r="E642" s="2"/>
      <c r="F642" s="2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</row>
    <row r="643" ht="14.25" customHeight="1">
      <c r="A643" s="136"/>
      <c r="B643" s="136"/>
      <c r="C643" s="136"/>
      <c r="D643" s="136"/>
      <c r="E643" s="2"/>
      <c r="F643" s="2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</row>
    <row r="644" ht="14.25" customHeight="1">
      <c r="A644" s="136"/>
      <c r="B644" s="136"/>
      <c r="C644" s="136"/>
      <c r="D644" s="136"/>
      <c r="E644" s="2"/>
      <c r="F644" s="2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</row>
    <row r="645" ht="14.25" customHeight="1">
      <c r="A645" s="136"/>
      <c r="B645" s="136"/>
      <c r="C645" s="136"/>
      <c r="D645" s="136"/>
      <c r="E645" s="2"/>
      <c r="F645" s="2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</row>
    <row r="646" ht="14.25" customHeight="1">
      <c r="A646" s="136"/>
      <c r="B646" s="136"/>
      <c r="C646" s="136"/>
      <c r="D646" s="136"/>
      <c r="E646" s="2"/>
      <c r="F646" s="2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</row>
    <row r="647" ht="14.25" customHeight="1">
      <c r="A647" s="136"/>
      <c r="B647" s="136"/>
      <c r="C647" s="136"/>
      <c r="D647" s="136"/>
      <c r="E647" s="2"/>
      <c r="F647" s="2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</row>
    <row r="648" ht="14.25" customHeight="1">
      <c r="A648" s="136"/>
      <c r="B648" s="136"/>
      <c r="C648" s="136"/>
      <c r="D648" s="136"/>
      <c r="E648" s="2"/>
      <c r="F648" s="2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</row>
    <row r="649" ht="14.25" customHeight="1">
      <c r="A649" s="136"/>
      <c r="B649" s="136"/>
      <c r="C649" s="136"/>
      <c r="D649" s="136"/>
      <c r="E649" s="2"/>
      <c r="F649" s="2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</row>
    <row r="650" ht="14.25" customHeight="1">
      <c r="A650" s="136"/>
      <c r="B650" s="136"/>
      <c r="C650" s="136"/>
      <c r="D650" s="136"/>
      <c r="E650" s="2"/>
      <c r="F650" s="2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</row>
    <row r="651" ht="14.25" customHeight="1">
      <c r="A651" s="136"/>
      <c r="B651" s="136"/>
      <c r="C651" s="136"/>
      <c r="D651" s="136"/>
      <c r="E651" s="2"/>
      <c r="F651" s="2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</row>
    <row r="652" ht="14.25" customHeight="1">
      <c r="A652" s="136"/>
      <c r="B652" s="136"/>
      <c r="C652" s="136"/>
      <c r="D652" s="136"/>
      <c r="E652" s="2"/>
      <c r="F652" s="2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</row>
    <row r="653" ht="14.25" customHeight="1">
      <c r="A653" s="136"/>
      <c r="B653" s="136"/>
      <c r="C653" s="136"/>
      <c r="D653" s="136"/>
      <c r="E653" s="2"/>
      <c r="F653" s="2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</row>
    <row r="654" ht="14.25" customHeight="1">
      <c r="A654" s="136"/>
      <c r="B654" s="136"/>
      <c r="C654" s="136"/>
      <c r="D654" s="136"/>
      <c r="E654" s="2"/>
      <c r="F654" s="2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</row>
    <row r="655" ht="14.25" customHeight="1">
      <c r="A655" s="136"/>
      <c r="B655" s="136"/>
      <c r="C655" s="136"/>
      <c r="D655" s="136"/>
      <c r="E655" s="2"/>
      <c r="F655" s="2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</row>
    <row r="656" ht="14.25" customHeight="1">
      <c r="A656" s="136"/>
      <c r="B656" s="136"/>
      <c r="C656" s="136"/>
      <c r="D656" s="136"/>
      <c r="E656" s="2"/>
      <c r="F656" s="2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</row>
    <row r="657" ht="14.25" customHeight="1">
      <c r="A657" s="136"/>
      <c r="B657" s="136"/>
      <c r="C657" s="136"/>
      <c r="D657" s="136"/>
      <c r="E657" s="2"/>
      <c r="F657" s="2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</row>
    <row r="658" ht="14.25" customHeight="1">
      <c r="A658" s="136"/>
      <c r="B658" s="136"/>
      <c r="C658" s="136"/>
      <c r="D658" s="136"/>
      <c r="E658" s="2"/>
      <c r="F658" s="2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</row>
    <row r="659" ht="14.25" customHeight="1">
      <c r="A659" s="136"/>
      <c r="B659" s="136"/>
      <c r="C659" s="136"/>
      <c r="D659" s="136"/>
      <c r="E659" s="2"/>
      <c r="F659" s="2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</row>
    <row r="660" ht="14.25" customHeight="1">
      <c r="A660" s="136"/>
      <c r="B660" s="136"/>
      <c r="C660" s="136"/>
      <c r="D660" s="136"/>
      <c r="E660" s="2"/>
      <c r="F660" s="2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</row>
    <row r="661" ht="14.25" customHeight="1">
      <c r="A661" s="136"/>
      <c r="B661" s="136"/>
      <c r="C661" s="136"/>
      <c r="D661" s="136"/>
      <c r="E661" s="2"/>
      <c r="F661" s="2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</row>
    <row r="662" ht="14.25" customHeight="1">
      <c r="A662" s="136"/>
      <c r="B662" s="136"/>
      <c r="C662" s="136"/>
      <c r="D662" s="136"/>
      <c r="E662" s="2"/>
      <c r="F662" s="2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</row>
    <row r="663" ht="14.25" customHeight="1">
      <c r="A663" s="136"/>
      <c r="B663" s="136"/>
      <c r="C663" s="136"/>
      <c r="D663" s="136"/>
      <c r="E663" s="2"/>
      <c r="F663" s="2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</row>
    <row r="664" ht="14.25" customHeight="1">
      <c r="A664" s="136"/>
      <c r="B664" s="136"/>
      <c r="C664" s="136"/>
      <c r="D664" s="136"/>
      <c r="E664" s="2"/>
      <c r="F664" s="2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</row>
    <row r="665" ht="14.25" customHeight="1">
      <c r="A665" s="136"/>
      <c r="B665" s="136"/>
      <c r="C665" s="136"/>
      <c r="D665" s="136"/>
      <c r="E665" s="2"/>
      <c r="F665" s="2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</row>
    <row r="666" ht="14.25" customHeight="1">
      <c r="A666" s="136"/>
      <c r="B666" s="136"/>
      <c r="C666" s="136"/>
      <c r="D666" s="136"/>
      <c r="E666" s="2"/>
      <c r="F666" s="2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</row>
    <row r="667" ht="14.25" customHeight="1">
      <c r="A667" s="136"/>
      <c r="B667" s="136"/>
      <c r="C667" s="136"/>
      <c r="D667" s="136"/>
      <c r="E667" s="2"/>
      <c r="F667" s="2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</row>
    <row r="668" ht="14.25" customHeight="1">
      <c r="A668" s="136"/>
      <c r="B668" s="136"/>
      <c r="C668" s="136"/>
      <c r="D668" s="136"/>
      <c r="E668" s="2"/>
      <c r="F668" s="2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</row>
    <row r="669" ht="14.25" customHeight="1">
      <c r="A669" s="136"/>
      <c r="B669" s="136"/>
      <c r="C669" s="136"/>
      <c r="D669" s="136"/>
      <c r="E669" s="2"/>
      <c r="F669" s="2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</row>
    <row r="670" ht="14.25" customHeight="1">
      <c r="A670" s="136"/>
      <c r="B670" s="136"/>
      <c r="C670" s="136"/>
      <c r="D670" s="136"/>
      <c r="E670" s="2"/>
      <c r="F670" s="2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</row>
    <row r="671" ht="14.25" customHeight="1">
      <c r="A671" s="136"/>
      <c r="B671" s="136"/>
      <c r="C671" s="136"/>
      <c r="D671" s="136"/>
      <c r="E671" s="2"/>
      <c r="F671" s="2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</row>
    <row r="672" ht="14.25" customHeight="1">
      <c r="A672" s="136"/>
      <c r="B672" s="136"/>
      <c r="C672" s="136"/>
      <c r="D672" s="136"/>
      <c r="E672" s="2"/>
      <c r="F672" s="2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</row>
    <row r="673" ht="14.25" customHeight="1">
      <c r="A673" s="136"/>
      <c r="B673" s="136"/>
      <c r="C673" s="136"/>
      <c r="D673" s="136"/>
      <c r="E673" s="2"/>
      <c r="F673" s="2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</row>
    <row r="674" ht="14.25" customHeight="1">
      <c r="A674" s="136"/>
      <c r="B674" s="136"/>
      <c r="C674" s="136"/>
      <c r="D674" s="136"/>
      <c r="E674" s="2"/>
      <c r="F674" s="2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</row>
    <row r="675" ht="14.25" customHeight="1">
      <c r="A675" s="136"/>
      <c r="B675" s="136"/>
      <c r="C675" s="136"/>
      <c r="D675" s="136"/>
      <c r="E675" s="2"/>
      <c r="F675" s="2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</row>
    <row r="676" ht="14.25" customHeight="1">
      <c r="A676" s="136"/>
      <c r="B676" s="136"/>
      <c r="C676" s="136"/>
      <c r="D676" s="136"/>
      <c r="E676" s="2"/>
      <c r="F676" s="2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</row>
    <row r="677" ht="14.25" customHeight="1">
      <c r="A677" s="136"/>
      <c r="B677" s="136"/>
      <c r="C677" s="136"/>
      <c r="D677" s="136"/>
      <c r="E677" s="2"/>
      <c r="F677" s="2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</row>
    <row r="678" ht="14.25" customHeight="1">
      <c r="A678" s="136"/>
      <c r="B678" s="136"/>
      <c r="C678" s="136"/>
      <c r="D678" s="136"/>
      <c r="E678" s="2"/>
      <c r="F678" s="2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</row>
    <row r="679" ht="14.25" customHeight="1">
      <c r="A679" s="136"/>
      <c r="B679" s="136"/>
      <c r="C679" s="136"/>
      <c r="D679" s="136"/>
      <c r="E679" s="2"/>
      <c r="F679" s="2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</row>
    <row r="680" ht="14.25" customHeight="1">
      <c r="A680" s="136"/>
      <c r="B680" s="136"/>
      <c r="C680" s="136"/>
      <c r="D680" s="136"/>
      <c r="E680" s="2"/>
      <c r="F680" s="2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</row>
    <row r="681" ht="14.25" customHeight="1">
      <c r="A681" s="136"/>
      <c r="B681" s="136"/>
      <c r="C681" s="136"/>
      <c r="D681" s="136"/>
      <c r="E681" s="2"/>
      <c r="F681" s="2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</row>
    <row r="682" ht="14.25" customHeight="1">
      <c r="A682" s="136"/>
      <c r="B682" s="136"/>
      <c r="C682" s="136"/>
      <c r="D682" s="136"/>
      <c r="E682" s="2"/>
      <c r="F682" s="2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</row>
    <row r="683" ht="14.25" customHeight="1">
      <c r="A683" s="136"/>
      <c r="B683" s="136"/>
      <c r="C683" s="136"/>
      <c r="D683" s="136"/>
      <c r="E683" s="2"/>
      <c r="F683" s="2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</row>
    <row r="684" ht="14.25" customHeight="1">
      <c r="A684" s="136"/>
      <c r="B684" s="136"/>
      <c r="C684" s="136"/>
      <c r="D684" s="136"/>
      <c r="E684" s="2"/>
      <c r="F684" s="2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</row>
    <row r="685" ht="14.25" customHeight="1">
      <c r="A685" s="136"/>
      <c r="B685" s="136"/>
      <c r="C685" s="136"/>
      <c r="D685" s="136"/>
      <c r="E685" s="2"/>
      <c r="F685" s="2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</row>
    <row r="686" ht="14.25" customHeight="1">
      <c r="A686" s="136"/>
      <c r="B686" s="136"/>
      <c r="C686" s="136"/>
      <c r="D686" s="136"/>
      <c r="E686" s="2"/>
      <c r="F686" s="2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</row>
    <row r="687" ht="14.25" customHeight="1">
      <c r="A687" s="136"/>
      <c r="B687" s="136"/>
      <c r="C687" s="136"/>
      <c r="D687" s="136"/>
      <c r="E687" s="2"/>
      <c r="F687" s="2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</row>
    <row r="688" ht="14.25" customHeight="1">
      <c r="A688" s="136"/>
      <c r="B688" s="136"/>
      <c r="C688" s="136"/>
      <c r="D688" s="136"/>
      <c r="E688" s="2"/>
      <c r="F688" s="2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</row>
    <row r="689" ht="14.25" customHeight="1">
      <c r="A689" s="136"/>
      <c r="B689" s="136"/>
      <c r="C689" s="136"/>
      <c r="D689" s="136"/>
      <c r="E689" s="2"/>
      <c r="F689" s="2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</row>
    <row r="690" ht="14.25" customHeight="1">
      <c r="A690" s="136"/>
      <c r="B690" s="136"/>
      <c r="C690" s="136"/>
      <c r="D690" s="136"/>
      <c r="E690" s="2"/>
      <c r="F690" s="2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</row>
    <row r="691" ht="14.25" customHeight="1">
      <c r="A691" s="136"/>
      <c r="B691" s="136"/>
      <c r="C691" s="136"/>
      <c r="D691" s="136"/>
      <c r="E691" s="2"/>
      <c r="F691" s="2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</row>
    <row r="692" ht="14.25" customHeight="1">
      <c r="A692" s="136"/>
      <c r="B692" s="136"/>
      <c r="C692" s="136"/>
      <c r="D692" s="136"/>
      <c r="E692" s="2"/>
      <c r="F692" s="2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</row>
    <row r="693" ht="14.25" customHeight="1">
      <c r="A693" s="136"/>
      <c r="B693" s="136"/>
      <c r="C693" s="136"/>
      <c r="D693" s="136"/>
      <c r="E693" s="2"/>
      <c r="F693" s="2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</row>
    <row r="694" ht="14.25" customHeight="1">
      <c r="A694" s="136"/>
      <c r="B694" s="136"/>
      <c r="C694" s="136"/>
      <c r="D694" s="136"/>
      <c r="E694" s="2"/>
      <c r="F694" s="2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</row>
    <row r="695" ht="14.25" customHeight="1">
      <c r="A695" s="136"/>
      <c r="B695" s="136"/>
      <c r="C695" s="136"/>
      <c r="D695" s="136"/>
      <c r="E695" s="2"/>
      <c r="F695" s="2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</row>
    <row r="696" ht="14.25" customHeight="1">
      <c r="A696" s="136"/>
      <c r="B696" s="136"/>
      <c r="C696" s="136"/>
      <c r="D696" s="136"/>
      <c r="E696" s="2"/>
      <c r="F696" s="2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</row>
    <row r="697" ht="14.25" customHeight="1">
      <c r="A697" s="136"/>
      <c r="B697" s="136"/>
      <c r="C697" s="136"/>
      <c r="D697" s="136"/>
      <c r="E697" s="2"/>
      <c r="F697" s="2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</row>
    <row r="698" ht="14.25" customHeight="1">
      <c r="A698" s="136"/>
      <c r="B698" s="136"/>
      <c r="C698" s="136"/>
      <c r="D698" s="136"/>
      <c r="E698" s="2"/>
      <c r="F698" s="2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</row>
    <row r="699" ht="14.25" customHeight="1">
      <c r="A699" s="136"/>
      <c r="B699" s="136"/>
      <c r="C699" s="136"/>
      <c r="D699" s="136"/>
      <c r="E699" s="2"/>
      <c r="F699" s="2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</row>
    <row r="700" ht="14.25" customHeight="1">
      <c r="A700" s="136"/>
      <c r="B700" s="136"/>
      <c r="C700" s="136"/>
      <c r="D700" s="136"/>
      <c r="E700" s="2"/>
      <c r="F700" s="2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</row>
    <row r="701" ht="14.25" customHeight="1">
      <c r="A701" s="136"/>
      <c r="B701" s="136"/>
      <c r="C701" s="136"/>
      <c r="D701" s="136"/>
      <c r="E701" s="2"/>
      <c r="F701" s="2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</row>
    <row r="702" ht="14.25" customHeight="1">
      <c r="A702" s="136"/>
      <c r="B702" s="136"/>
      <c r="C702" s="136"/>
      <c r="D702" s="136"/>
      <c r="E702" s="2"/>
      <c r="F702" s="2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</row>
    <row r="703" ht="14.25" customHeight="1">
      <c r="A703" s="136"/>
      <c r="B703" s="136"/>
      <c r="C703" s="136"/>
      <c r="D703" s="136"/>
      <c r="E703" s="2"/>
      <c r="F703" s="2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</row>
    <row r="704" ht="14.25" customHeight="1">
      <c r="A704" s="136"/>
      <c r="B704" s="136"/>
      <c r="C704" s="136"/>
      <c r="D704" s="136"/>
      <c r="E704" s="2"/>
      <c r="F704" s="2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</row>
    <row r="705" ht="14.25" customHeight="1">
      <c r="A705" s="136"/>
      <c r="B705" s="136"/>
      <c r="C705" s="136"/>
      <c r="D705" s="136"/>
      <c r="E705" s="2"/>
      <c r="F705" s="2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</row>
    <row r="706" ht="14.25" customHeight="1">
      <c r="A706" s="136"/>
      <c r="B706" s="136"/>
      <c r="C706" s="136"/>
      <c r="D706" s="136"/>
      <c r="E706" s="2"/>
      <c r="F706" s="2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</row>
    <row r="707" ht="14.25" customHeight="1">
      <c r="A707" s="136"/>
      <c r="B707" s="136"/>
      <c r="C707" s="136"/>
      <c r="D707" s="136"/>
      <c r="E707" s="2"/>
      <c r="F707" s="2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</row>
    <row r="708" ht="14.25" customHeight="1">
      <c r="A708" s="136"/>
      <c r="B708" s="136"/>
      <c r="C708" s="136"/>
      <c r="D708" s="136"/>
      <c r="E708" s="2"/>
      <c r="F708" s="2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</row>
    <row r="709" ht="14.25" customHeight="1">
      <c r="A709" s="136"/>
      <c r="B709" s="136"/>
      <c r="C709" s="136"/>
      <c r="D709" s="136"/>
      <c r="E709" s="2"/>
      <c r="F709" s="2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</row>
    <row r="710" ht="14.25" customHeight="1">
      <c r="A710" s="136"/>
      <c r="B710" s="136"/>
      <c r="C710" s="136"/>
      <c r="D710" s="136"/>
      <c r="E710" s="2"/>
      <c r="F710" s="2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</row>
    <row r="711" ht="14.25" customHeight="1">
      <c r="A711" s="136"/>
      <c r="B711" s="136"/>
      <c r="C711" s="136"/>
      <c r="D711" s="136"/>
      <c r="E711" s="2"/>
      <c r="F711" s="2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</row>
    <row r="712" ht="14.25" customHeight="1">
      <c r="A712" s="136"/>
      <c r="B712" s="136"/>
      <c r="C712" s="136"/>
      <c r="D712" s="136"/>
      <c r="E712" s="2"/>
      <c r="F712" s="2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</row>
    <row r="713" ht="14.25" customHeight="1">
      <c r="A713" s="136"/>
      <c r="B713" s="136"/>
      <c r="C713" s="136"/>
      <c r="D713" s="136"/>
      <c r="E713" s="2"/>
      <c r="F713" s="2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</row>
    <row r="714" ht="14.25" customHeight="1">
      <c r="A714" s="136"/>
      <c r="B714" s="136"/>
      <c r="C714" s="136"/>
      <c r="D714" s="136"/>
      <c r="E714" s="2"/>
      <c r="F714" s="2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</row>
    <row r="715" ht="14.25" customHeight="1">
      <c r="A715" s="136"/>
      <c r="B715" s="136"/>
      <c r="C715" s="136"/>
      <c r="D715" s="136"/>
      <c r="E715" s="2"/>
      <c r="F715" s="2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</row>
    <row r="716" ht="14.25" customHeight="1">
      <c r="A716" s="136"/>
      <c r="B716" s="136"/>
      <c r="C716" s="136"/>
      <c r="D716" s="136"/>
      <c r="E716" s="2"/>
      <c r="F716" s="2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</row>
    <row r="717" ht="14.25" customHeight="1">
      <c r="A717" s="136"/>
      <c r="B717" s="136"/>
      <c r="C717" s="136"/>
      <c r="D717" s="136"/>
      <c r="E717" s="2"/>
      <c r="F717" s="2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</row>
    <row r="718" ht="14.25" customHeight="1">
      <c r="A718" s="136"/>
      <c r="B718" s="136"/>
      <c r="C718" s="136"/>
      <c r="D718" s="136"/>
      <c r="E718" s="2"/>
      <c r="F718" s="2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</row>
    <row r="719" ht="14.25" customHeight="1">
      <c r="A719" s="136"/>
      <c r="B719" s="136"/>
      <c r="C719" s="136"/>
      <c r="D719" s="136"/>
      <c r="E719" s="2"/>
      <c r="F719" s="2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</row>
    <row r="720" ht="14.25" customHeight="1">
      <c r="A720" s="136"/>
      <c r="B720" s="136"/>
      <c r="C720" s="136"/>
      <c r="D720" s="136"/>
      <c r="E720" s="2"/>
      <c r="F720" s="2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</row>
    <row r="721" ht="14.25" customHeight="1">
      <c r="A721" s="136"/>
      <c r="B721" s="136"/>
      <c r="C721" s="136"/>
      <c r="D721" s="136"/>
      <c r="E721" s="2"/>
      <c r="F721" s="2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</row>
    <row r="722" ht="14.25" customHeight="1">
      <c r="A722" s="136"/>
      <c r="B722" s="136"/>
      <c r="C722" s="136"/>
      <c r="D722" s="136"/>
      <c r="E722" s="2"/>
      <c r="F722" s="2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</row>
    <row r="723" ht="14.25" customHeight="1">
      <c r="A723" s="136"/>
      <c r="B723" s="136"/>
      <c r="C723" s="136"/>
      <c r="D723" s="136"/>
      <c r="E723" s="2"/>
      <c r="F723" s="2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</row>
    <row r="724" ht="14.25" customHeight="1">
      <c r="A724" s="136"/>
      <c r="B724" s="136"/>
      <c r="C724" s="136"/>
      <c r="D724" s="136"/>
      <c r="E724" s="2"/>
      <c r="F724" s="2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</row>
    <row r="725" ht="14.25" customHeight="1">
      <c r="A725" s="136"/>
      <c r="B725" s="136"/>
      <c r="C725" s="136"/>
      <c r="D725" s="136"/>
      <c r="E725" s="2"/>
      <c r="F725" s="2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</row>
    <row r="726" ht="14.25" customHeight="1">
      <c r="A726" s="136"/>
      <c r="B726" s="136"/>
      <c r="C726" s="136"/>
      <c r="D726" s="136"/>
      <c r="E726" s="2"/>
      <c r="F726" s="2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</row>
    <row r="727" ht="14.25" customHeight="1">
      <c r="A727" s="136"/>
      <c r="B727" s="136"/>
      <c r="C727" s="136"/>
      <c r="D727" s="136"/>
      <c r="E727" s="2"/>
      <c r="F727" s="2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</row>
    <row r="728" ht="14.25" customHeight="1">
      <c r="A728" s="136"/>
      <c r="B728" s="136"/>
      <c r="C728" s="136"/>
      <c r="D728" s="136"/>
      <c r="E728" s="2"/>
      <c r="F728" s="2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</row>
    <row r="729" ht="14.25" customHeight="1">
      <c r="A729" s="136"/>
      <c r="B729" s="136"/>
      <c r="C729" s="136"/>
      <c r="D729" s="136"/>
      <c r="E729" s="2"/>
      <c r="F729" s="2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</row>
    <row r="730" ht="14.25" customHeight="1">
      <c r="A730" s="136"/>
      <c r="B730" s="136"/>
      <c r="C730" s="136"/>
      <c r="D730" s="136"/>
      <c r="E730" s="2"/>
      <c r="F730" s="2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</row>
    <row r="731" ht="14.25" customHeight="1">
      <c r="A731" s="136"/>
      <c r="B731" s="136"/>
      <c r="C731" s="136"/>
      <c r="D731" s="136"/>
      <c r="E731" s="2"/>
      <c r="F731" s="2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</row>
    <row r="732" ht="14.25" customHeight="1">
      <c r="A732" s="136"/>
      <c r="B732" s="136"/>
      <c r="C732" s="136"/>
      <c r="D732" s="136"/>
      <c r="E732" s="2"/>
      <c r="F732" s="2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</row>
    <row r="733" ht="14.25" customHeight="1">
      <c r="A733" s="136"/>
      <c r="B733" s="136"/>
      <c r="C733" s="136"/>
      <c r="D733" s="136"/>
      <c r="E733" s="2"/>
      <c r="F733" s="2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</row>
    <row r="734" ht="14.25" customHeight="1">
      <c r="A734" s="136"/>
      <c r="B734" s="136"/>
      <c r="C734" s="136"/>
      <c r="D734" s="136"/>
      <c r="E734" s="2"/>
      <c r="F734" s="2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</row>
    <row r="735" ht="14.25" customHeight="1">
      <c r="A735" s="136"/>
      <c r="B735" s="136"/>
      <c r="C735" s="136"/>
      <c r="D735" s="136"/>
      <c r="E735" s="2"/>
      <c r="F735" s="2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</row>
    <row r="736" ht="14.25" customHeight="1">
      <c r="A736" s="136"/>
      <c r="B736" s="136"/>
      <c r="C736" s="136"/>
      <c r="D736" s="136"/>
      <c r="E736" s="2"/>
      <c r="F736" s="2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</row>
    <row r="737" ht="14.25" customHeight="1">
      <c r="A737" s="136"/>
      <c r="B737" s="136"/>
      <c r="C737" s="136"/>
      <c r="D737" s="136"/>
      <c r="E737" s="2"/>
      <c r="F737" s="2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</row>
    <row r="738" ht="14.25" customHeight="1">
      <c r="A738" s="136"/>
      <c r="B738" s="136"/>
      <c r="C738" s="136"/>
      <c r="D738" s="136"/>
      <c r="E738" s="2"/>
      <c r="F738" s="2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</row>
    <row r="739" ht="14.25" customHeight="1">
      <c r="A739" s="136"/>
      <c r="B739" s="136"/>
      <c r="C739" s="136"/>
      <c r="D739" s="136"/>
      <c r="E739" s="2"/>
      <c r="F739" s="2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</row>
    <row r="740" ht="14.25" customHeight="1">
      <c r="A740" s="136"/>
      <c r="B740" s="136"/>
      <c r="C740" s="136"/>
      <c r="D740" s="136"/>
      <c r="E740" s="2"/>
      <c r="F740" s="2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</row>
    <row r="741" ht="14.25" customHeight="1">
      <c r="A741" s="136"/>
      <c r="B741" s="136"/>
      <c r="C741" s="136"/>
      <c r="D741" s="136"/>
      <c r="E741" s="2"/>
      <c r="F741" s="2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</row>
    <row r="742" ht="14.25" customHeight="1">
      <c r="A742" s="136"/>
      <c r="B742" s="136"/>
      <c r="C742" s="136"/>
      <c r="D742" s="136"/>
      <c r="E742" s="2"/>
      <c r="F742" s="2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</row>
    <row r="743" ht="14.25" customHeight="1">
      <c r="A743" s="136"/>
      <c r="B743" s="136"/>
      <c r="C743" s="136"/>
      <c r="D743" s="136"/>
      <c r="E743" s="2"/>
      <c r="F743" s="2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</row>
    <row r="744" ht="14.25" customHeight="1">
      <c r="A744" s="136"/>
      <c r="B744" s="136"/>
      <c r="C744" s="136"/>
      <c r="D744" s="136"/>
      <c r="E744" s="2"/>
      <c r="F744" s="2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</row>
    <row r="745" ht="14.25" customHeight="1">
      <c r="A745" s="136"/>
      <c r="B745" s="136"/>
      <c r="C745" s="136"/>
      <c r="D745" s="136"/>
      <c r="E745" s="2"/>
      <c r="F745" s="2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</row>
    <row r="746" ht="14.25" customHeight="1">
      <c r="A746" s="136"/>
      <c r="B746" s="136"/>
      <c r="C746" s="136"/>
      <c r="D746" s="136"/>
      <c r="E746" s="2"/>
      <c r="F746" s="2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</row>
    <row r="747" ht="14.25" customHeight="1">
      <c r="A747" s="136"/>
      <c r="B747" s="136"/>
      <c r="C747" s="136"/>
      <c r="D747" s="136"/>
      <c r="E747" s="2"/>
      <c r="F747" s="2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</row>
    <row r="748" ht="14.25" customHeight="1">
      <c r="A748" s="136"/>
      <c r="B748" s="136"/>
      <c r="C748" s="136"/>
      <c r="D748" s="136"/>
      <c r="E748" s="2"/>
      <c r="F748" s="2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</row>
    <row r="749" ht="14.25" customHeight="1">
      <c r="A749" s="136"/>
      <c r="B749" s="136"/>
      <c r="C749" s="136"/>
      <c r="D749" s="136"/>
      <c r="E749" s="2"/>
      <c r="F749" s="2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</row>
    <row r="750" ht="14.25" customHeight="1">
      <c r="A750" s="136"/>
      <c r="B750" s="136"/>
      <c r="C750" s="136"/>
      <c r="D750" s="136"/>
      <c r="E750" s="2"/>
      <c r="F750" s="2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</row>
    <row r="751" ht="14.25" customHeight="1">
      <c r="A751" s="136"/>
      <c r="B751" s="136"/>
      <c r="C751" s="136"/>
      <c r="D751" s="136"/>
      <c r="E751" s="2"/>
      <c r="F751" s="2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</row>
    <row r="752" ht="14.25" customHeight="1">
      <c r="A752" s="136"/>
      <c r="B752" s="136"/>
      <c r="C752" s="136"/>
      <c r="D752" s="136"/>
      <c r="E752" s="2"/>
      <c r="F752" s="2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</row>
    <row r="753" ht="14.25" customHeight="1">
      <c r="A753" s="136"/>
      <c r="B753" s="136"/>
      <c r="C753" s="136"/>
      <c r="D753" s="136"/>
      <c r="E753" s="2"/>
      <c r="F753" s="2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</row>
    <row r="754" ht="14.25" customHeight="1">
      <c r="A754" s="136"/>
      <c r="B754" s="136"/>
      <c r="C754" s="136"/>
      <c r="D754" s="136"/>
      <c r="E754" s="2"/>
      <c r="F754" s="2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</row>
    <row r="755" ht="14.25" customHeight="1">
      <c r="A755" s="136"/>
      <c r="B755" s="136"/>
      <c r="C755" s="136"/>
      <c r="D755" s="136"/>
      <c r="E755" s="2"/>
      <c r="F755" s="2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</row>
    <row r="756" ht="14.25" customHeight="1">
      <c r="A756" s="136"/>
      <c r="B756" s="136"/>
      <c r="C756" s="136"/>
      <c r="D756" s="136"/>
      <c r="E756" s="2"/>
      <c r="F756" s="2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</row>
    <row r="757" ht="14.25" customHeight="1">
      <c r="A757" s="136"/>
      <c r="B757" s="136"/>
      <c r="C757" s="136"/>
      <c r="D757" s="136"/>
      <c r="E757" s="2"/>
      <c r="F757" s="2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</row>
    <row r="758" ht="14.25" customHeight="1">
      <c r="A758" s="136"/>
      <c r="B758" s="136"/>
      <c r="C758" s="136"/>
      <c r="D758" s="136"/>
      <c r="E758" s="2"/>
      <c r="F758" s="2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</row>
    <row r="759" ht="14.25" customHeight="1">
      <c r="A759" s="136"/>
      <c r="B759" s="136"/>
      <c r="C759" s="136"/>
      <c r="D759" s="136"/>
      <c r="E759" s="2"/>
      <c r="F759" s="2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</row>
    <row r="760" ht="14.25" customHeight="1">
      <c r="A760" s="136"/>
      <c r="B760" s="136"/>
      <c r="C760" s="136"/>
      <c r="D760" s="136"/>
      <c r="E760" s="2"/>
      <c r="F760" s="2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</row>
    <row r="761" ht="14.25" customHeight="1">
      <c r="A761" s="136"/>
      <c r="B761" s="136"/>
      <c r="C761" s="136"/>
      <c r="D761" s="136"/>
      <c r="E761" s="2"/>
      <c r="F761" s="2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</row>
    <row r="762" ht="14.25" customHeight="1">
      <c r="A762" s="136"/>
      <c r="B762" s="136"/>
      <c r="C762" s="136"/>
      <c r="D762" s="136"/>
      <c r="E762" s="2"/>
      <c r="F762" s="2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</row>
    <row r="763" ht="14.25" customHeight="1">
      <c r="A763" s="136"/>
      <c r="B763" s="136"/>
      <c r="C763" s="136"/>
      <c r="D763" s="136"/>
      <c r="E763" s="2"/>
      <c r="F763" s="2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</row>
    <row r="764" ht="14.25" customHeight="1">
      <c r="A764" s="136"/>
      <c r="B764" s="136"/>
      <c r="C764" s="136"/>
      <c r="D764" s="136"/>
      <c r="E764" s="2"/>
      <c r="F764" s="2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</row>
    <row r="765" ht="14.25" customHeight="1">
      <c r="A765" s="136"/>
      <c r="B765" s="136"/>
      <c r="C765" s="136"/>
      <c r="D765" s="136"/>
      <c r="E765" s="2"/>
      <c r="F765" s="2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</row>
    <row r="766" ht="14.25" customHeight="1">
      <c r="A766" s="136"/>
      <c r="B766" s="136"/>
      <c r="C766" s="136"/>
      <c r="D766" s="136"/>
      <c r="E766" s="2"/>
      <c r="F766" s="2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</row>
    <row r="767" ht="14.25" customHeight="1">
      <c r="A767" s="136"/>
      <c r="B767" s="136"/>
      <c r="C767" s="136"/>
      <c r="D767" s="136"/>
      <c r="E767" s="2"/>
      <c r="F767" s="2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</row>
    <row r="768" ht="14.25" customHeight="1">
      <c r="A768" s="136"/>
      <c r="B768" s="136"/>
      <c r="C768" s="136"/>
      <c r="D768" s="136"/>
      <c r="E768" s="2"/>
      <c r="F768" s="2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</row>
    <row r="769" ht="14.25" customHeight="1">
      <c r="A769" s="136"/>
      <c r="B769" s="136"/>
      <c r="C769" s="136"/>
      <c r="D769" s="136"/>
      <c r="E769" s="2"/>
      <c r="F769" s="2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</row>
    <row r="770" ht="14.25" customHeight="1">
      <c r="A770" s="136"/>
      <c r="B770" s="136"/>
      <c r="C770" s="136"/>
      <c r="D770" s="136"/>
      <c r="E770" s="2"/>
      <c r="F770" s="2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</row>
    <row r="771" ht="14.25" customHeight="1">
      <c r="A771" s="136"/>
      <c r="B771" s="136"/>
      <c r="C771" s="136"/>
      <c r="D771" s="136"/>
      <c r="E771" s="2"/>
      <c r="F771" s="2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</row>
    <row r="772" ht="14.25" customHeight="1">
      <c r="A772" s="136"/>
      <c r="B772" s="136"/>
      <c r="C772" s="136"/>
      <c r="D772" s="136"/>
      <c r="E772" s="2"/>
      <c r="F772" s="2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</row>
    <row r="773" ht="14.25" customHeight="1">
      <c r="A773" s="136"/>
      <c r="B773" s="136"/>
      <c r="C773" s="136"/>
      <c r="D773" s="136"/>
      <c r="E773" s="2"/>
      <c r="F773" s="2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</row>
    <row r="774" ht="14.25" customHeight="1">
      <c r="A774" s="136"/>
      <c r="B774" s="136"/>
      <c r="C774" s="136"/>
      <c r="D774" s="136"/>
      <c r="E774" s="2"/>
      <c r="F774" s="2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</row>
    <row r="775" ht="14.25" customHeight="1">
      <c r="A775" s="136"/>
      <c r="B775" s="136"/>
      <c r="C775" s="136"/>
      <c r="D775" s="136"/>
      <c r="E775" s="2"/>
      <c r="F775" s="2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</row>
    <row r="776" ht="14.25" customHeight="1">
      <c r="A776" s="136"/>
      <c r="B776" s="136"/>
      <c r="C776" s="136"/>
      <c r="D776" s="136"/>
      <c r="E776" s="2"/>
      <c r="F776" s="2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</row>
    <row r="777" ht="14.25" customHeight="1">
      <c r="A777" s="136"/>
      <c r="B777" s="136"/>
      <c r="C777" s="136"/>
      <c r="D777" s="136"/>
      <c r="E777" s="2"/>
      <c r="F777" s="2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</row>
    <row r="778" ht="14.25" customHeight="1">
      <c r="A778" s="136"/>
      <c r="B778" s="136"/>
      <c r="C778" s="136"/>
      <c r="D778" s="136"/>
      <c r="E778" s="2"/>
      <c r="F778" s="2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</row>
    <row r="779" ht="14.25" customHeight="1">
      <c r="A779" s="136"/>
      <c r="B779" s="136"/>
      <c r="C779" s="136"/>
      <c r="D779" s="136"/>
      <c r="E779" s="2"/>
      <c r="F779" s="2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</row>
    <row r="780" ht="14.25" customHeight="1">
      <c r="A780" s="136"/>
      <c r="B780" s="136"/>
      <c r="C780" s="136"/>
      <c r="D780" s="136"/>
      <c r="E780" s="2"/>
      <c r="F780" s="2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</row>
    <row r="781" ht="14.25" customHeight="1">
      <c r="A781" s="136"/>
      <c r="B781" s="136"/>
      <c r="C781" s="136"/>
      <c r="D781" s="136"/>
      <c r="E781" s="2"/>
      <c r="F781" s="2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</row>
    <row r="782" ht="14.25" customHeight="1">
      <c r="A782" s="136"/>
      <c r="B782" s="136"/>
      <c r="C782" s="136"/>
      <c r="D782" s="136"/>
      <c r="E782" s="2"/>
      <c r="F782" s="2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</row>
    <row r="783" ht="14.25" customHeight="1">
      <c r="A783" s="136"/>
      <c r="B783" s="136"/>
      <c r="C783" s="136"/>
      <c r="D783" s="136"/>
      <c r="E783" s="2"/>
      <c r="F783" s="2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</row>
    <row r="784" ht="14.25" customHeight="1">
      <c r="A784" s="136"/>
      <c r="B784" s="136"/>
      <c r="C784" s="136"/>
      <c r="D784" s="136"/>
      <c r="E784" s="2"/>
      <c r="F784" s="2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</row>
    <row r="785" ht="14.25" customHeight="1">
      <c r="A785" s="136"/>
      <c r="B785" s="136"/>
      <c r="C785" s="136"/>
      <c r="D785" s="136"/>
      <c r="E785" s="2"/>
      <c r="F785" s="2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</row>
    <row r="786" ht="14.25" customHeight="1">
      <c r="A786" s="136"/>
      <c r="B786" s="136"/>
      <c r="C786" s="136"/>
      <c r="D786" s="136"/>
      <c r="E786" s="2"/>
      <c r="F786" s="2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</row>
    <row r="787" ht="14.25" customHeight="1">
      <c r="A787" s="136"/>
      <c r="B787" s="136"/>
      <c r="C787" s="136"/>
      <c r="D787" s="136"/>
      <c r="E787" s="2"/>
      <c r="F787" s="2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</row>
    <row r="788" ht="14.25" customHeight="1">
      <c r="A788" s="136"/>
      <c r="B788" s="136"/>
      <c r="C788" s="136"/>
      <c r="D788" s="136"/>
      <c r="E788" s="2"/>
      <c r="F788" s="2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</row>
    <row r="789" ht="14.25" customHeight="1">
      <c r="A789" s="136"/>
      <c r="B789" s="136"/>
      <c r="C789" s="136"/>
      <c r="D789" s="136"/>
      <c r="E789" s="2"/>
      <c r="F789" s="2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</row>
    <row r="790" ht="14.25" customHeight="1">
      <c r="A790" s="136"/>
      <c r="B790" s="136"/>
      <c r="C790" s="136"/>
      <c r="D790" s="136"/>
      <c r="E790" s="2"/>
      <c r="F790" s="2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</row>
    <row r="791" ht="14.25" customHeight="1">
      <c r="A791" s="136"/>
      <c r="B791" s="136"/>
      <c r="C791" s="136"/>
      <c r="D791" s="136"/>
      <c r="E791" s="2"/>
      <c r="F791" s="2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</row>
    <row r="792" ht="14.25" customHeight="1">
      <c r="A792" s="136"/>
      <c r="B792" s="136"/>
      <c r="C792" s="136"/>
      <c r="D792" s="136"/>
      <c r="E792" s="2"/>
      <c r="F792" s="2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</row>
    <row r="793" ht="14.25" customHeight="1">
      <c r="A793" s="136"/>
      <c r="B793" s="136"/>
      <c r="C793" s="136"/>
      <c r="D793" s="136"/>
      <c r="E793" s="2"/>
      <c r="F793" s="2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</row>
    <row r="794" ht="14.25" customHeight="1">
      <c r="A794" s="136"/>
      <c r="B794" s="136"/>
      <c r="C794" s="136"/>
      <c r="D794" s="136"/>
      <c r="E794" s="2"/>
      <c r="F794" s="2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</row>
    <row r="795" ht="14.25" customHeight="1">
      <c r="A795" s="136"/>
      <c r="B795" s="136"/>
      <c r="C795" s="136"/>
      <c r="D795" s="136"/>
      <c r="E795" s="2"/>
      <c r="F795" s="2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</row>
    <row r="796" ht="14.25" customHeight="1">
      <c r="A796" s="136"/>
      <c r="B796" s="136"/>
      <c r="C796" s="136"/>
      <c r="D796" s="136"/>
      <c r="E796" s="2"/>
      <c r="F796" s="2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</row>
    <row r="797" ht="14.25" customHeight="1">
      <c r="A797" s="136"/>
      <c r="B797" s="136"/>
      <c r="C797" s="136"/>
      <c r="D797" s="136"/>
      <c r="E797" s="2"/>
      <c r="F797" s="2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</row>
    <row r="798" ht="14.25" customHeight="1">
      <c r="A798" s="136"/>
      <c r="B798" s="136"/>
      <c r="C798" s="136"/>
      <c r="D798" s="136"/>
      <c r="E798" s="2"/>
      <c r="F798" s="2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</row>
    <row r="799" ht="14.25" customHeight="1">
      <c r="A799" s="136"/>
      <c r="B799" s="136"/>
      <c r="C799" s="136"/>
      <c r="D799" s="136"/>
      <c r="E799" s="2"/>
      <c r="F799" s="2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</row>
    <row r="800" ht="14.25" customHeight="1">
      <c r="A800" s="136"/>
      <c r="B800" s="136"/>
      <c r="C800" s="136"/>
      <c r="D800" s="136"/>
      <c r="E800" s="2"/>
      <c r="F800" s="2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</row>
    <row r="801" ht="14.25" customHeight="1">
      <c r="A801" s="136"/>
      <c r="B801" s="136"/>
      <c r="C801" s="136"/>
      <c r="D801" s="136"/>
      <c r="E801" s="2"/>
      <c r="F801" s="2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</row>
    <row r="802" ht="14.25" customHeight="1">
      <c r="A802" s="136"/>
      <c r="B802" s="136"/>
      <c r="C802" s="136"/>
      <c r="D802" s="136"/>
      <c r="E802" s="2"/>
      <c r="F802" s="2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</row>
    <row r="803" ht="14.25" customHeight="1">
      <c r="A803" s="136"/>
      <c r="B803" s="136"/>
      <c r="C803" s="136"/>
      <c r="D803" s="136"/>
      <c r="E803" s="2"/>
      <c r="F803" s="2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</row>
    <row r="804" ht="14.25" customHeight="1">
      <c r="A804" s="136"/>
      <c r="B804" s="136"/>
      <c r="C804" s="136"/>
      <c r="D804" s="136"/>
      <c r="E804" s="2"/>
      <c r="F804" s="2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</row>
    <row r="805" ht="14.25" customHeight="1">
      <c r="A805" s="136"/>
      <c r="B805" s="136"/>
      <c r="C805" s="136"/>
      <c r="D805" s="136"/>
      <c r="E805" s="2"/>
      <c r="F805" s="2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</row>
    <row r="806" ht="14.25" customHeight="1">
      <c r="A806" s="136"/>
      <c r="B806" s="136"/>
      <c r="C806" s="136"/>
      <c r="D806" s="136"/>
      <c r="E806" s="2"/>
      <c r="F806" s="2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</row>
    <row r="807" ht="14.25" customHeight="1">
      <c r="A807" s="136"/>
      <c r="B807" s="136"/>
      <c r="C807" s="136"/>
      <c r="D807" s="136"/>
      <c r="E807" s="2"/>
      <c r="F807" s="2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</row>
    <row r="808" ht="14.25" customHeight="1">
      <c r="A808" s="136"/>
      <c r="B808" s="136"/>
      <c r="C808" s="136"/>
      <c r="D808" s="136"/>
      <c r="E808" s="2"/>
      <c r="F808" s="2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</row>
    <row r="809" ht="14.25" customHeight="1">
      <c r="A809" s="136"/>
      <c r="B809" s="136"/>
      <c r="C809" s="136"/>
      <c r="D809" s="136"/>
      <c r="E809" s="2"/>
      <c r="F809" s="2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</row>
    <row r="810" ht="14.25" customHeight="1">
      <c r="A810" s="136"/>
      <c r="B810" s="136"/>
      <c r="C810" s="136"/>
      <c r="D810" s="136"/>
      <c r="E810" s="2"/>
      <c r="F810" s="2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</row>
    <row r="811" ht="14.25" customHeight="1">
      <c r="A811" s="136"/>
      <c r="B811" s="136"/>
      <c r="C811" s="136"/>
      <c r="D811" s="136"/>
      <c r="E811" s="2"/>
      <c r="F811" s="2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</row>
    <row r="812" ht="14.25" customHeight="1">
      <c r="A812" s="136"/>
      <c r="B812" s="136"/>
      <c r="C812" s="136"/>
      <c r="D812" s="136"/>
      <c r="E812" s="2"/>
      <c r="F812" s="2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</row>
    <row r="813" ht="14.25" customHeight="1">
      <c r="A813" s="136"/>
      <c r="B813" s="136"/>
      <c r="C813" s="136"/>
      <c r="D813" s="136"/>
      <c r="E813" s="2"/>
      <c r="F813" s="2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</row>
    <row r="814" ht="14.25" customHeight="1">
      <c r="A814" s="136"/>
      <c r="B814" s="136"/>
      <c r="C814" s="136"/>
      <c r="D814" s="136"/>
      <c r="E814" s="2"/>
      <c r="F814" s="2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</row>
    <row r="815" ht="14.25" customHeight="1">
      <c r="A815" s="136"/>
      <c r="B815" s="136"/>
      <c r="C815" s="136"/>
      <c r="D815" s="136"/>
      <c r="E815" s="2"/>
      <c r="F815" s="2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</row>
    <row r="816" ht="14.25" customHeight="1">
      <c r="A816" s="136"/>
      <c r="B816" s="136"/>
      <c r="C816" s="136"/>
      <c r="D816" s="136"/>
      <c r="E816" s="2"/>
      <c r="F816" s="2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</row>
    <row r="817" ht="14.25" customHeight="1">
      <c r="A817" s="136"/>
      <c r="B817" s="136"/>
      <c r="C817" s="136"/>
      <c r="D817" s="136"/>
      <c r="E817" s="2"/>
      <c r="F817" s="2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</row>
    <row r="818" ht="14.25" customHeight="1">
      <c r="A818" s="136"/>
      <c r="B818" s="136"/>
      <c r="C818" s="136"/>
      <c r="D818" s="136"/>
      <c r="E818" s="2"/>
      <c r="F818" s="2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</row>
    <row r="819" ht="14.25" customHeight="1">
      <c r="A819" s="136"/>
      <c r="B819" s="136"/>
      <c r="C819" s="136"/>
      <c r="D819" s="136"/>
      <c r="E819" s="2"/>
      <c r="F819" s="2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</row>
    <row r="820" ht="14.25" customHeight="1">
      <c r="A820" s="136"/>
      <c r="B820" s="136"/>
      <c r="C820" s="136"/>
      <c r="D820" s="136"/>
      <c r="E820" s="2"/>
      <c r="F820" s="2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</row>
    <row r="821" ht="14.25" customHeight="1">
      <c r="A821" s="136"/>
      <c r="B821" s="136"/>
      <c r="C821" s="136"/>
      <c r="D821" s="136"/>
      <c r="E821" s="2"/>
      <c r="F821" s="2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</row>
    <row r="822" ht="14.25" customHeight="1">
      <c r="A822" s="136"/>
      <c r="B822" s="136"/>
      <c r="C822" s="136"/>
      <c r="D822" s="136"/>
      <c r="E822" s="2"/>
      <c r="F822" s="2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</row>
    <row r="823" ht="14.25" customHeight="1">
      <c r="A823" s="136"/>
      <c r="B823" s="136"/>
      <c r="C823" s="136"/>
      <c r="D823" s="136"/>
      <c r="E823" s="2"/>
      <c r="F823" s="2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</row>
    <row r="824" ht="14.25" customHeight="1">
      <c r="A824" s="136"/>
      <c r="B824" s="136"/>
      <c r="C824" s="136"/>
      <c r="D824" s="136"/>
      <c r="E824" s="2"/>
      <c r="F824" s="2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</row>
    <row r="825" ht="14.25" customHeight="1">
      <c r="A825" s="136"/>
      <c r="B825" s="136"/>
      <c r="C825" s="136"/>
      <c r="D825" s="136"/>
      <c r="E825" s="2"/>
      <c r="F825" s="2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</row>
    <row r="826" ht="14.25" customHeight="1">
      <c r="A826" s="136"/>
      <c r="B826" s="136"/>
      <c r="C826" s="136"/>
      <c r="D826" s="136"/>
      <c r="E826" s="2"/>
      <c r="F826" s="2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</row>
    <row r="827" ht="14.25" customHeight="1">
      <c r="A827" s="136"/>
      <c r="B827" s="136"/>
      <c r="C827" s="136"/>
      <c r="D827" s="136"/>
      <c r="E827" s="2"/>
      <c r="F827" s="2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</row>
    <row r="828" ht="14.25" customHeight="1">
      <c r="A828" s="136"/>
      <c r="B828" s="136"/>
      <c r="C828" s="136"/>
      <c r="D828" s="136"/>
      <c r="E828" s="2"/>
      <c r="F828" s="2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</row>
    <row r="829" ht="14.25" customHeight="1">
      <c r="A829" s="136"/>
      <c r="B829" s="136"/>
      <c r="C829" s="136"/>
      <c r="D829" s="136"/>
      <c r="E829" s="2"/>
      <c r="F829" s="2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</row>
    <row r="830" ht="14.25" customHeight="1">
      <c r="A830" s="136"/>
      <c r="B830" s="136"/>
      <c r="C830" s="136"/>
      <c r="D830" s="136"/>
      <c r="E830" s="2"/>
      <c r="F830" s="2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</row>
    <row r="831" ht="14.25" customHeight="1">
      <c r="A831" s="136"/>
      <c r="B831" s="136"/>
      <c r="C831" s="136"/>
      <c r="D831" s="136"/>
      <c r="E831" s="2"/>
      <c r="F831" s="2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</row>
    <row r="832" ht="14.25" customHeight="1">
      <c r="A832" s="136"/>
      <c r="B832" s="136"/>
      <c r="C832" s="136"/>
      <c r="D832" s="136"/>
      <c r="E832" s="2"/>
      <c r="F832" s="2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</row>
    <row r="833" ht="14.25" customHeight="1">
      <c r="A833" s="136"/>
      <c r="B833" s="136"/>
      <c r="C833" s="136"/>
      <c r="D833" s="136"/>
      <c r="E833" s="2"/>
      <c r="F833" s="2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</row>
    <row r="834" ht="14.25" customHeight="1">
      <c r="A834" s="136"/>
      <c r="B834" s="136"/>
      <c r="C834" s="136"/>
      <c r="D834" s="136"/>
      <c r="E834" s="2"/>
      <c r="F834" s="2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</row>
    <row r="835" ht="14.25" customHeight="1">
      <c r="A835" s="136"/>
      <c r="B835" s="136"/>
      <c r="C835" s="136"/>
      <c r="D835" s="136"/>
      <c r="E835" s="2"/>
      <c r="F835" s="2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</row>
    <row r="836" ht="14.25" customHeight="1">
      <c r="A836" s="136"/>
      <c r="B836" s="136"/>
      <c r="C836" s="136"/>
      <c r="D836" s="136"/>
      <c r="E836" s="2"/>
      <c r="F836" s="2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</row>
    <row r="837" ht="14.25" customHeight="1">
      <c r="A837" s="136"/>
      <c r="B837" s="136"/>
      <c r="C837" s="136"/>
      <c r="D837" s="136"/>
      <c r="E837" s="2"/>
      <c r="F837" s="2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</row>
    <row r="838" ht="14.25" customHeight="1">
      <c r="A838" s="136"/>
      <c r="B838" s="136"/>
      <c r="C838" s="136"/>
      <c r="D838" s="136"/>
      <c r="E838" s="2"/>
      <c r="F838" s="2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</row>
    <row r="839" ht="14.25" customHeight="1">
      <c r="A839" s="136"/>
      <c r="B839" s="136"/>
      <c r="C839" s="136"/>
      <c r="D839" s="136"/>
      <c r="E839" s="2"/>
      <c r="F839" s="2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</row>
    <row r="840" ht="14.25" customHeight="1">
      <c r="A840" s="136"/>
      <c r="B840" s="136"/>
      <c r="C840" s="136"/>
      <c r="D840" s="136"/>
      <c r="E840" s="2"/>
      <c r="F840" s="2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</row>
    <row r="841" ht="14.25" customHeight="1">
      <c r="A841" s="136"/>
      <c r="B841" s="136"/>
      <c r="C841" s="136"/>
      <c r="D841" s="136"/>
      <c r="E841" s="2"/>
      <c r="F841" s="2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</row>
    <row r="842" ht="14.25" customHeight="1">
      <c r="A842" s="136"/>
      <c r="B842" s="136"/>
      <c r="C842" s="136"/>
      <c r="D842" s="136"/>
      <c r="E842" s="2"/>
      <c r="F842" s="2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</row>
    <row r="843" ht="14.25" customHeight="1">
      <c r="A843" s="136"/>
      <c r="B843" s="136"/>
      <c r="C843" s="136"/>
      <c r="D843" s="136"/>
      <c r="E843" s="2"/>
      <c r="F843" s="2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</row>
    <row r="844" ht="14.25" customHeight="1">
      <c r="A844" s="136"/>
      <c r="B844" s="136"/>
      <c r="C844" s="136"/>
      <c r="D844" s="136"/>
      <c r="E844" s="2"/>
      <c r="F844" s="2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</row>
    <row r="845" ht="14.25" customHeight="1">
      <c r="A845" s="136"/>
      <c r="B845" s="136"/>
      <c r="C845" s="136"/>
      <c r="D845" s="136"/>
      <c r="E845" s="2"/>
      <c r="F845" s="2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</row>
    <row r="846" ht="14.25" customHeight="1">
      <c r="A846" s="136"/>
      <c r="B846" s="136"/>
      <c r="C846" s="136"/>
      <c r="D846" s="136"/>
      <c r="E846" s="2"/>
      <c r="F846" s="2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</row>
    <row r="847" ht="14.25" customHeight="1">
      <c r="A847" s="136"/>
      <c r="B847" s="136"/>
      <c r="C847" s="136"/>
      <c r="D847" s="136"/>
      <c r="E847" s="2"/>
      <c r="F847" s="2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</row>
    <row r="848" ht="14.25" customHeight="1">
      <c r="A848" s="136"/>
      <c r="B848" s="136"/>
      <c r="C848" s="136"/>
      <c r="D848" s="136"/>
      <c r="E848" s="2"/>
      <c r="F848" s="2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</row>
    <row r="849" ht="14.25" customHeight="1">
      <c r="A849" s="136"/>
      <c r="B849" s="136"/>
      <c r="C849" s="136"/>
      <c r="D849" s="136"/>
      <c r="E849" s="2"/>
      <c r="F849" s="2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</row>
    <row r="850" ht="14.25" customHeight="1">
      <c r="A850" s="136"/>
      <c r="B850" s="136"/>
      <c r="C850" s="136"/>
      <c r="D850" s="136"/>
      <c r="E850" s="2"/>
      <c r="F850" s="2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</row>
    <row r="851" ht="14.25" customHeight="1">
      <c r="A851" s="136"/>
      <c r="B851" s="136"/>
      <c r="C851" s="136"/>
      <c r="D851" s="136"/>
      <c r="E851" s="2"/>
      <c r="F851" s="2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</row>
    <row r="852" ht="14.25" customHeight="1">
      <c r="A852" s="136"/>
      <c r="B852" s="136"/>
      <c r="C852" s="136"/>
      <c r="D852" s="136"/>
      <c r="E852" s="2"/>
      <c r="F852" s="2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</row>
    <row r="853" ht="14.25" customHeight="1">
      <c r="A853" s="136"/>
      <c r="B853" s="136"/>
      <c r="C853" s="136"/>
      <c r="D853" s="136"/>
      <c r="E853" s="2"/>
      <c r="F853" s="2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</row>
    <row r="854" ht="14.25" customHeight="1">
      <c r="A854" s="136"/>
      <c r="B854" s="136"/>
      <c r="C854" s="136"/>
      <c r="D854" s="136"/>
      <c r="E854" s="2"/>
      <c r="F854" s="2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</row>
    <row r="855" ht="14.25" customHeight="1">
      <c r="A855" s="136"/>
      <c r="B855" s="136"/>
      <c r="C855" s="136"/>
      <c r="D855" s="136"/>
      <c r="E855" s="2"/>
      <c r="F855" s="2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</row>
    <row r="856" ht="14.25" customHeight="1">
      <c r="A856" s="136"/>
      <c r="B856" s="136"/>
      <c r="C856" s="136"/>
      <c r="D856" s="136"/>
      <c r="E856" s="2"/>
      <c r="F856" s="2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</row>
    <row r="857" ht="14.25" customHeight="1">
      <c r="A857" s="136"/>
      <c r="B857" s="136"/>
      <c r="C857" s="136"/>
      <c r="D857" s="136"/>
      <c r="E857" s="2"/>
      <c r="F857" s="2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</row>
    <row r="858" ht="14.25" customHeight="1">
      <c r="A858" s="136"/>
      <c r="B858" s="136"/>
      <c r="C858" s="136"/>
      <c r="D858" s="136"/>
      <c r="E858" s="2"/>
      <c r="F858" s="2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</row>
    <row r="859" ht="14.25" customHeight="1">
      <c r="A859" s="136"/>
      <c r="B859" s="136"/>
      <c r="C859" s="136"/>
      <c r="D859" s="136"/>
      <c r="E859" s="2"/>
      <c r="F859" s="2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</row>
    <row r="860" ht="14.25" customHeight="1">
      <c r="A860" s="136"/>
      <c r="B860" s="136"/>
      <c r="C860" s="136"/>
      <c r="D860" s="136"/>
      <c r="E860" s="2"/>
      <c r="F860" s="2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</row>
    <row r="861" ht="14.25" customHeight="1">
      <c r="A861" s="136"/>
      <c r="B861" s="136"/>
      <c r="C861" s="136"/>
      <c r="D861" s="136"/>
      <c r="E861" s="2"/>
      <c r="F861" s="2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</row>
    <row r="862" ht="14.25" customHeight="1">
      <c r="A862" s="136"/>
      <c r="B862" s="136"/>
      <c r="C862" s="136"/>
      <c r="D862" s="136"/>
      <c r="E862" s="2"/>
      <c r="F862" s="2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</row>
    <row r="863" ht="14.25" customHeight="1">
      <c r="A863" s="136"/>
      <c r="B863" s="136"/>
      <c r="C863" s="136"/>
      <c r="D863" s="136"/>
      <c r="E863" s="2"/>
      <c r="F863" s="2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</row>
    <row r="864" ht="14.25" customHeight="1">
      <c r="A864" s="136"/>
      <c r="B864" s="136"/>
      <c r="C864" s="136"/>
      <c r="D864" s="136"/>
      <c r="E864" s="2"/>
      <c r="F864" s="2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</row>
    <row r="865" ht="14.25" customHeight="1">
      <c r="A865" s="136"/>
      <c r="B865" s="136"/>
      <c r="C865" s="136"/>
      <c r="D865" s="136"/>
      <c r="E865" s="2"/>
      <c r="F865" s="2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</row>
    <row r="866" ht="14.25" customHeight="1">
      <c r="A866" s="136"/>
      <c r="B866" s="136"/>
      <c r="C866" s="136"/>
      <c r="D866" s="136"/>
      <c r="E866" s="2"/>
      <c r="F866" s="2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</row>
    <row r="867" ht="14.25" customHeight="1">
      <c r="A867" s="136"/>
      <c r="B867" s="136"/>
      <c r="C867" s="136"/>
      <c r="D867" s="136"/>
      <c r="E867" s="2"/>
      <c r="F867" s="2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</row>
    <row r="868" ht="14.25" customHeight="1">
      <c r="A868" s="136"/>
      <c r="B868" s="136"/>
      <c r="C868" s="136"/>
      <c r="D868" s="136"/>
      <c r="E868" s="2"/>
      <c r="F868" s="2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</row>
    <row r="869" ht="14.25" customHeight="1">
      <c r="A869" s="136"/>
      <c r="B869" s="136"/>
      <c r="C869" s="136"/>
      <c r="D869" s="136"/>
      <c r="E869" s="2"/>
      <c r="F869" s="2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</row>
    <row r="870" ht="14.25" customHeight="1">
      <c r="A870" s="136"/>
      <c r="B870" s="136"/>
      <c r="C870" s="136"/>
      <c r="D870" s="136"/>
      <c r="E870" s="2"/>
      <c r="F870" s="2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</row>
    <row r="871" ht="14.25" customHeight="1">
      <c r="A871" s="136"/>
      <c r="B871" s="136"/>
      <c r="C871" s="136"/>
      <c r="D871" s="136"/>
      <c r="E871" s="2"/>
      <c r="F871" s="2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</row>
    <row r="872" ht="14.25" customHeight="1">
      <c r="A872" s="136"/>
      <c r="B872" s="136"/>
      <c r="C872" s="136"/>
      <c r="D872" s="136"/>
      <c r="E872" s="2"/>
      <c r="F872" s="2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</row>
    <row r="873" ht="14.25" customHeight="1">
      <c r="A873" s="136"/>
      <c r="B873" s="136"/>
      <c r="C873" s="136"/>
      <c r="D873" s="136"/>
      <c r="E873" s="2"/>
      <c r="F873" s="2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</row>
    <row r="874" ht="14.25" customHeight="1">
      <c r="A874" s="136"/>
      <c r="B874" s="136"/>
      <c r="C874" s="136"/>
      <c r="D874" s="136"/>
      <c r="E874" s="2"/>
      <c r="F874" s="2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</row>
    <row r="875" ht="14.25" customHeight="1">
      <c r="A875" s="136"/>
      <c r="B875" s="136"/>
      <c r="C875" s="136"/>
      <c r="D875" s="136"/>
      <c r="E875" s="2"/>
      <c r="F875" s="2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</row>
    <row r="876" ht="14.25" customHeight="1">
      <c r="A876" s="136"/>
      <c r="B876" s="136"/>
      <c r="C876" s="136"/>
      <c r="D876" s="136"/>
      <c r="E876" s="2"/>
      <c r="F876" s="2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</row>
    <row r="877" ht="14.25" customHeight="1">
      <c r="A877" s="136"/>
      <c r="B877" s="136"/>
      <c r="C877" s="136"/>
      <c r="D877" s="136"/>
      <c r="E877" s="2"/>
      <c r="F877" s="2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</row>
    <row r="878" ht="14.25" customHeight="1">
      <c r="A878" s="136"/>
      <c r="B878" s="136"/>
      <c r="C878" s="136"/>
      <c r="D878" s="136"/>
      <c r="E878" s="2"/>
      <c r="F878" s="2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</row>
    <row r="879" ht="14.25" customHeight="1">
      <c r="A879" s="136"/>
      <c r="B879" s="136"/>
      <c r="C879" s="136"/>
      <c r="D879" s="136"/>
      <c r="E879" s="2"/>
      <c r="F879" s="2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</row>
    <row r="880" ht="14.25" customHeight="1">
      <c r="A880" s="136"/>
      <c r="B880" s="136"/>
      <c r="C880" s="136"/>
      <c r="D880" s="136"/>
      <c r="E880" s="2"/>
      <c r="F880" s="2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</row>
    <row r="881" ht="14.25" customHeight="1">
      <c r="A881" s="136"/>
      <c r="B881" s="136"/>
      <c r="C881" s="136"/>
      <c r="D881" s="136"/>
      <c r="E881" s="2"/>
      <c r="F881" s="2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</row>
    <row r="882" ht="14.25" customHeight="1">
      <c r="A882" s="136"/>
      <c r="B882" s="136"/>
      <c r="C882" s="136"/>
      <c r="D882" s="136"/>
      <c r="E882" s="2"/>
      <c r="F882" s="2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</row>
    <row r="883" ht="14.25" customHeight="1">
      <c r="A883" s="136"/>
      <c r="B883" s="136"/>
      <c r="C883" s="136"/>
      <c r="D883" s="136"/>
      <c r="E883" s="2"/>
      <c r="F883" s="2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</row>
    <row r="884" ht="14.25" customHeight="1">
      <c r="A884" s="136"/>
      <c r="B884" s="136"/>
      <c r="C884" s="136"/>
      <c r="D884" s="136"/>
      <c r="E884" s="2"/>
      <c r="F884" s="2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</row>
    <row r="885" ht="14.25" customHeight="1">
      <c r="A885" s="136"/>
      <c r="B885" s="136"/>
      <c r="C885" s="136"/>
      <c r="D885" s="136"/>
      <c r="E885" s="2"/>
      <c r="F885" s="2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</row>
    <row r="886" ht="14.25" customHeight="1">
      <c r="A886" s="136"/>
      <c r="B886" s="136"/>
      <c r="C886" s="136"/>
      <c r="D886" s="136"/>
      <c r="E886" s="2"/>
      <c r="F886" s="2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</row>
    <row r="887" ht="14.25" customHeight="1">
      <c r="A887" s="136"/>
      <c r="B887" s="136"/>
      <c r="C887" s="136"/>
      <c r="D887" s="136"/>
      <c r="E887" s="2"/>
      <c r="F887" s="2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</row>
    <row r="888" ht="14.25" customHeight="1">
      <c r="A888" s="136"/>
      <c r="B888" s="136"/>
      <c r="C888" s="136"/>
      <c r="D888" s="136"/>
      <c r="E888" s="2"/>
      <c r="F888" s="2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</row>
    <row r="889" ht="14.25" customHeight="1">
      <c r="A889" s="136"/>
      <c r="B889" s="136"/>
      <c r="C889" s="136"/>
      <c r="D889" s="136"/>
      <c r="E889" s="2"/>
      <c r="F889" s="2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</row>
    <row r="890" ht="14.25" customHeight="1">
      <c r="A890" s="136"/>
      <c r="B890" s="136"/>
      <c r="C890" s="136"/>
      <c r="D890" s="136"/>
      <c r="E890" s="2"/>
      <c r="F890" s="2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</row>
    <row r="891" ht="14.25" customHeight="1">
      <c r="A891" s="136"/>
      <c r="B891" s="136"/>
      <c r="C891" s="136"/>
      <c r="D891" s="136"/>
      <c r="E891" s="2"/>
      <c r="F891" s="2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</row>
    <row r="892" ht="14.25" customHeight="1">
      <c r="A892" s="136"/>
      <c r="B892" s="136"/>
      <c r="C892" s="136"/>
      <c r="D892" s="136"/>
      <c r="E892" s="2"/>
      <c r="F892" s="2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</row>
    <row r="893" ht="14.25" customHeight="1">
      <c r="A893" s="136"/>
      <c r="B893" s="136"/>
      <c r="C893" s="136"/>
      <c r="D893" s="136"/>
      <c r="E893" s="2"/>
      <c r="F893" s="2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</row>
    <row r="894" ht="14.25" customHeight="1">
      <c r="A894" s="136"/>
      <c r="B894" s="136"/>
      <c r="C894" s="136"/>
      <c r="D894" s="136"/>
      <c r="E894" s="2"/>
      <c r="F894" s="2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</row>
    <row r="895" ht="14.25" customHeight="1">
      <c r="A895" s="136"/>
      <c r="B895" s="136"/>
      <c r="C895" s="136"/>
      <c r="D895" s="136"/>
      <c r="E895" s="2"/>
      <c r="F895" s="2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</row>
    <row r="896" ht="14.25" customHeight="1">
      <c r="A896" s="136"/>
      <c r="B896" s="136"/>
      <c r="C896" s="136"/>
      <c r="D896" s="136"/>
      <c r="E896" s="2"/>
      <c r="F896" s="2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</row>
    <row r="897" ht="14.25" customHeight="1">
      <c r="A897" s="136"/>
      <c r="B897" s="136"/>
      <c r="C897" s="136"/>
      <c r="D897" s="136"/>
      <c r="E897" s="2"/>
      <c r="F897" s="2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</row>
    <row r="898" ht="14.25" customHeight="1">
      <c r="A898" s="136"/>
      <c r="B898" s="136"/>
      <c r="C898" s="136"/>
      <c r="D898" s="136"/>
      <c r="E898" s="2"/>
      <c r="F898" s="2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</row>
    <row r="899" ht="14.25" customHeight="1">
      <c r="A899" s="136"/>
      <c r="B899" s="136"/>
      <c r="C899" s="136"/>
      <c r="D899" s="136"/>
      <c r="E899" s="2"/>
      <c r="F899" s="2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</row>
    <row r="900" ht="14.25" customHeight="1">
      <c r="A900" s="136"/>
      <c r="B900" s="136"/>
      <c r="C900" s="136"/>
      <c r="D900" s="136"/>
      <c r="E900" s="2"/>
      <c r="F900" s="2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</row>
    <row r="901" ht="14.25" customHeight="1">
      <c r="A901" s="136"/>
      <c r="B901" s="136"/>
      <c r="C901" s="136"/>
      <c r="D901" s="136"/>
      <c r="E901" s="2"/>
      <c r="F901" s="2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</row>
    <row r="902" ht="14.25" customHeight="1">
      <c r="A902" s="136"/>
      <c r="B902" s="136"/>
      <c r="C902" s="136"/>
      <c r="D902" s="136"/>
      <c r="E902" s="2"/>
      <c r="F902" s="2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</row>
    <row r="903" ht="14.25" customHeight="1">
      <c r="A903" s="136"/>
      <c r="B903" s="136"/>
      <c r="C903" s="136"/>
      <c r="D903" s="136"/>
      <c r="E903" s="2"/>
      <c r="F903" s="2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</row>
    <row r="904" ht="14.25" customHeight="1">
      <c r="A904" s="136"/>
      <c r="B904" s="136"/>
      <c r="C904" s="136"/>
      <c r="D904" s="136"/>
      <c r="E904" s="2"/>
      <c r="F904" s="2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</row>
    <row r="905" ht="14.25" customHeight="1">
      <c r="A905" s="136"/>
      <c r="B905" s="136"/>
      <c r="C905" s="136"/>
      <c r="D905" s="136"/>
      <c r="E905" s="2"/>
      <c r="F905" s="2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</row>
    <row r="906" ht="14.25" customHeight="1">
      <c r="A906" s="136"/>
      <c r="B906" s="136"/>
      <c r="C906" s="136"/>
      <c r="D906" s="136"/>
      <c r="E906" s="2"/>
      <c r="F906" s="2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</row>
    <row r="907" ht="14.25" customHeight="1">
      <c r="A907" s="136"/>
      <c r="B907" s="136"/>
      <c r="C907" s="136"/>
      <c r="D907" s="136"/>
      <c r="E907" s="2"/>
      <c r="F907" s="2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</row>
    <row r="908" ht="14.25" customHeight="1">
      <c r="A908" s="136"/>
      <c r="B908" s="136"/>
      <c r="C908" s="136"/>
      <c r="D908" s="136"/>
      <c r="E908" s="2"/>
      <c r="F908" s="2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</row>
    <row r="909" ht="14.25" customHeight="1">
      <c r="A909" s="136"/>
      <c r="B909" s="136"/>
      <c r="C909" s="136"/>
      <c r="D909" s="136"/>
      <c r="E909" s="2"/>
      <c r="F909" s="2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</row>
    <row r="910" ht="14.25" customHeight="1">
      <c r="A910" s="136"/>
      <c r="B910" s="136"/>
      <c r="C910" s="136"/>
      <c r="D910" s="136"/>
      <c r="E910" s="2"/>
      <c r="F910" s="2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</row>
    <row r="911" ht="14.25" customHeight="1">
      <c r="A911" s="136"/>
      <c r="B911" s="136"/>
      <c r="C911" s="136"/>
      <c r="D911" s="136"/>
      <c r="E911" s="2"/>
      <c r="F911" s="2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</row>
    <row r="912" ht="14.25" customHeight="1">
      <c r="A912" s="136"/>
      <c r="B912" s="136"/>
      <c r="C912" s="136"/>
      <c r="D912" s="136"/>
      <c r="E912" s="2"/>
      <c r="F912" s="2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</row>
    <row r="913" ht="14.25" customHeight="1">
      <c r="A913" s="136"/>
      <c r="B913" s="136"/>
      <c r="C913" s="136"/>
      <c r="D913" s="136"/>
      <c r="E913" s="2"/>
      <c r="F913" s="2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</row>
    <row r="914" ht="14.25" customHeight="1">
      <c r="A914" s="136"/>
      <c r="B914" s="136"/>
      <c r="C914" s="136"/>
      <c r="D914" s="136"/>
      <c r="E914" s="2"/>
      <c r="F914" s="2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</row>
    <row r="915" ht="14.25" customHeight="1">
      <c r="A915" s="136"/>
      <c r="B915" s="136"/>
      <c r="C915" s="136"/>
      <c r="D915" s="136"/>
      <c r="E915" s="2"/>
      <c r="F915" s="2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</row>
    <row r="916" ht="14.25" customHeight="1">
      <c r="A916" s="136"/>
      <c r="B916" s="136"/>
      <c r="C916" s="136"/>
      <c r="D916" s="136"/>
      <c r="E916" s="2"/>
      <c r="F916" s="2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</row>
    <row r="917" ht="14.25" customHeight="1">
      <c r="A917" s="136"/>
      <c r="B917" s="136"/>
      <c r="C917" s="136"/>
      <c r="D917" s="136"/>
      <c r="E917" s="2"/>
      <c r="F917" s="2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</row>
    <row r="918" ht="14.25" customHeight="1">
      <c r="A918" s="136"/>
      <c r="B918" s="136"/>
      <c r="C918" s="136"/>
      <c r="D918" s="136"/>
      <c r="E918" s="2"/>
      <c r="F918" s="2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</row>
    <row r="919" ht="14.25" customHeight="1">
      <c r="A919" s="136"/>
      <c r="B919" s="136"/>
      <c r="C919" s="136"/>
      <c r="D919" s="136"/>
      <c r="E919" s="2"/>
      <c r="F919" s="2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</row>
    <row r="920" ht="14.25" customHeight="1">
      <c r="A920" s="136"/>
      <c r="B920" s="136"/>
      <c r="C920" s="136"/>
      <c r="D920" s="136"/>
      <c r="E920" s="2"/>
      <c r="F920" s="2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</row>
    <row r="921" ht="14.25" customHeight="1">
      <c r="A921" s="136"/>
      <c r="B921" s="136"/>
      <c r="C921" s="136"/>
      <c r="D921" s="136"/>
      <c r="E921" s="2"/>
      <c r="F921" s="2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</row>
    <row r="922" ht="14.25" customHeight="1">
      <c r="A922" s="136"/>
      <c r="B922" s="136"/>
      <c r="C922" s="136"/>
      <c r="D922" s="136"/>
      <c r="E922" s="2"/>
      <c r="F922" s="2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</row>
    <row r="923" ht="14.25" customHeight="1">
      <c r="A923" s="136"/>
      <c r="B923" s="136"/>
      <c r="C923" s="136"/>
      <c r="D923" s="136"/>
      <c r="E923" s="2"/>
      <c r="F923" s="2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</row>
    <row r="924" ht="14.25" customHeight="1">
      <c r="A924" s="136"/>
      <c r="B924" s="136"/>
      <c r="C924" s="136"/>
      <c r="D924" s="136"/>
      <c r="E924" s="2"/>
      <c r="F924" s="2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</row>
    <row r="925" ht="14.25" customHeight="1">
      <c r="A925" s="136"/>
      <c r="B925" s="136"/>
      <c r="C925" s="136"/>
      <c r="D925" s="136"/>
      <c r="E925" s="2"/>
      <c r="F925" s="2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</row>
    <row r="926" ht="14.25" customHeight="1">
      <c r="A926" s="136"/>
      <c r="B926" s="136"/>
      <c r="C926" s="136"/>
      <c r="D926" s="136"/>
      <c r="E926" s="2"/>
      <c r="F926" s="2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</row>
    <row r="927" ht="14.25" customHeight="1">
      <c r="A927" s="136"/>
      <c r="B927" s="136"/>
      <c r="C927" s="136"/>
      <c r="D927" s="136"/>
      <c r="E927" s="2"/>
      <c r="F927" s="2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</row>
    <row r="928" ht="14.25" customHeight="1">
      <c r="A928" s="136"/>
      <c r="B928" s="136"/>
      <c r="C928" s="136"/>
      <c r="D928" s="136"/>
      <c r="E928" s="2"/>
      <c r="F928" s="2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</row>
    <row r="929" ht="14.25" customHeight="1">
      <c r="A929" s="136"/>
      <c r="B929" s="136"/>
      <c r="C929" s="136"/>
      <c r="D929" s="136"/>
      <c r="E929" s="2"/>
      <c r="F929" s="2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</row>
    <row r="930" ht="14.25" customHeight="1">
      <c r="A930" s="136"/>
      <c r="B930" s="136"/>
      <c r="C930" s="136"/>
      <c r="D930" s="136"/>
      <c r="E930" s="2"/>
      <c r="F930" s="2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</row>
    <row r="931" ht="14.25" customHeight="1">
      <c r="A931" s="136"/>
      <c r="B931" s="136"/>
      <c r="C931" s="136"/>
      <c r="D931" s="136"/>
      <c r="E931" s="2"/>
      <c r="F931" s="2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</row>
    <row r="932" ht="14.25" customHeight="1">
      <c r="A932" s="136"/>
      <c r="B932" s="136"/>
      <c r="C932" s="136"/>
      <c r="D932" s="136"/>
      <c r="E932" s="2"/>
      <c r="F932" s="2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</row>
    <row r="933" ht="14.25" customHeight="1">
      <c r="A933" s="136"/>
      <c r="B933" s="136"/>
      <c r="C933" s="136"/>
      <c r="D933" s="136"/>
      <c r="E933" s="2"/>
      <c r="F933" s="2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</row>
    <row r="934" ht="14.25" customHeight="1">
      <c r="A934" s="136"/>
      <c r="B934" s="136"/>
      <c r="C934" s="136"/>
      <c r="D934" s="136"/>
      <c r="E934" s="2"/>
      <c r="F934" s="2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</row>
    <row r="935" ht="14.25" customHeight="1">
      <c r="A935" s="136"/>
      <c r="B935" s="136"/>
      <c r="C935" s="136"/>
      <c r="D935" s="136"/>
      <c r="E935" s="2"/>
      <c r="F935" s="2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</row>
    <row r="936" ht="14.25" customHeight="1">
      <c r="A936" s="136"/>
      <c r="B936" s="136"/>
      <c r="C936" s="136"/>
      <c r="D936" s="136"/>
      <c r="E936" s="2"/>
      <c r="F936" s="2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</row>
    <row r="937" ht="14.25" customHeight="1">
      <c r="A937" s="136"/>
      <c r="B937" s="136"/>
      <c r="C937" s="136"/>
      <c r="D937" s="136"/>
      <c r="E937" s="2"/>
      <c r="F937" s="2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</row>
    <row r="938" ht="14.25" customHeight="1">
      <c r="A938" s="136"/>
      <c r="B938" s="136"/>
      <c r="C938" s="136"/>
      <c r="D938" s="136"/>
      <c r="E938" s="2"/>
      <c r="F938" s="2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</row>
    <row r="939" ht="14.25" customHeight="1">
      <c r="A939" s="136"/>
      <c r="B939" s="136"/>
      <c r="C939" s="136"/>
      <c r="D939" s="136"/>
      <c r="E939" s="2"/>
      <c r="F939" s="2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</row>
    <row r="940" ht="14.25" customHeight="1">
      <c r="A940" s="136"/>
      <c r="B940" s="136"/>
      <c r="C940" s="136"/>
      <c r="D940" s="136"/>
      <c r="E940" s="2"/>
      <c r="F940" s="2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</row>
    <row r="941" ht="14.25" customHeight="1">
      <c r="A941" s="136"/>
      <c r="B941" s="136"/>
      <c r="C941" s="136"/>
      <c r="D941" s="136"/>
      <c r="E941" s="2"/>
      <c r="F941" s="2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</row>
    <row r="942" ht="14.25" customHeight="1">
      <c r="A942" s="136"/>
      <c r="B942" s="136"/>
      <c r="C942" s="136"/>
      <c r="D942" s="136"/>
      <c r="E942" s="2"/>
      <c r="F942" s="2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</row>
    <row r="943" ht="14.25" customHeight="1">
      <c r="A943" s="136"/>
      <c r="B943" s="136"/>
      <c r="C943" s="136"/>
      <c r="D943" s="136"/>
      <c r="E943" s="2"/>
      <c r="F943" s="2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</row>
    <row r="944" ht="14.25" customHeight="1">
      <c r="A944" s="136"/>
      <c r="B944" s="136"/>
      <c r="C944" s="136"/>
      <c r="D944" s="136"/>
      <c r="E944" s="2"/>
      <c r="F944" s="2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</row>
    <row r="945" ht="14.25" customHeight="1">
      <c r="A945" s="136"/>
      <c r="B945" s="136"/>
      <c r="C945" s="136"/>
      <c r="D945" s="136"/>
      <c r="E945" s="2"/>
      <c r="F945" s="2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</row>
    <row r="946" ht="14.25" customHeight="1">
      <c r="A946" s="136"/>
      <c r="B946" s="136"/>
      <c r="C946" s="136"/>
      <c r="D946" s="136"/>
      <c r="E946" s="2"/>
      <c r="F946" s="2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</row>
    <row r="947" ht="14.25" customHeight="1">
      <c r="A947" s="136"/>
      <c r="B947" s="136"/>
      <c r="C947" s="136"/>
      <c r="D947" s="136"/>
      <c r="E947" s="2"/>
      <c r="F947" s="2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</row>
    <row r="948" ht="14.25" customHeight="1">
      <c r="A948" s="136"/>
      <c r="B948" s="136"/>
      <c r="C948" s="136"/>
      <c r="D948" s="136"/>
      <c r="E948" s="2"/>
      <c r="F948" s="2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</row>
    <row r="949" ht="14.25" customHeight="1">
      <c r="A949" s="136"/>
      <c r="B949" s="136"/>
      <c r="C949" s="136"/>
      <c r="D949" s="136"/>
      <c r="E949" s="2"/>
      <c r="F949" s="2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</row>
    <row r="950" ht="14.25" customHeight="1">
      <c r="A950" s="136"/>
      <c r="B950" s="136"/>
      <c r="C950" s="136"/>
      <c r="D950" s="136"/>
      <c r="E950" s="2"/>
      <c r="F950" s="2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</row>
    <row r="951" ht="14.25" customHeight="1">
      <c r="A951" s="136"/>
      <c r="B951" s="136"/>
      <c r="C951" s="136"/>
      <c r="D951" s="136"/>
      <c r="E951" s="2"/>
      <c r="F951" s="2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</row>
    <row r="952" ht="14.25" customHeight="1">
      <c r="A952" s="136"/>
      <c r="B952" s="136"/>
      <c r="C952" s="136"/>
      <c r="D952" s="136"/>
      <c r="E952" s="2"/>
      <c r="F952" s="2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</row>
    <row r="953" ht="14.25" customHeight="1">
      <c r="A953" s="136"/>
      <c r="B953" s="136"/>
      <c r="C953" s="136"/>
      <c r="D953" s="136"/>
      <c r="E953" s="2"/>
      <c r="F953" s="2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</row>
    <row r="954" ht="14.25" customHeight="1">
      <c r="A954" s="136"/>
      <c r="B954" s="136"/>
      <c r="C954" s="136"/>
      <c r="D954" s="136"/>
      <c r="E954" s="2"/>
      <c r="F954" s="2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</row>
    <row r="955" ht="14.25" customHeight="1">
      <c r="A955" s="136"/>
      <c r="B955" s="136"/>
      <c r="C955" s="136"/>
      <c r="D955" s="136"/>
      <c r="E955" s="2"/>
      <c r="F955" s="2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</row>
    <row r="956" ht="14.25" customHeight="1">
      <c r="A956" s="136"/>
      <c r="B956" s="136"/>
      <c r="C956" s="136"/>
      <c r="D956" s="136"/>
      <c r="E956" s="2"/>
      <c r="F956" s="2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</row>
    <row r="957" ht="14.25" customHeight="1">
      <c r="A957" s="136"/>
      <c r="B957" s="136"/>
      <c r="C957" s="136"/>
      <c r="D957" s="136"/>
      <c r="E957" s="2"/>
      <c r="F957" s="2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</row>
    <row r="958" ht="14.25" customHeight="1">
      <c r="A958" s="136"/>
      <c r="B958" s="136"/>
      <c r="C958" s="136"/>
      <c r="D958" s="136"/>
      <c r="E958" s="2"/>
      <c r="F958" s="2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</row>
    <row r="959" ht="14.25" customHeight="1">
      <c r="A959" s="136"/>
      <c r="B959" s="136"/>
      <c r="C959" s="136"/>
      <c r="D959" s="136"/>
      <c r="E959" s="2"/>
      <c r="F959" s="2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</row>
    <row r="960" ht="14.25" customHeight="1">
      <c r="A960" s="136"/>
      <c r="B960" s="136"/>
      <c r="C960" s="136"/>
      <c r="D960" s="136"/>
      <c r="E960" s="2"/>
      <c r="F960" s="2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</row>
    <row r="961" ht="14.25" customHeight="1">
      <c r="A961" s="136"/>
      <c r="B961" s="136"/>
      <c r="C961" s="136"/>
      <c r="D961" s="136"/>
      <c r="E961" s="2"/>
      <c r="F961" s="2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</row>
    <row r="962" ht="14.25" customHeight="1">
      <c r="A962" s="136"/>
      <c r="B962" s="136"/>
      <c r="C962" s="136"/>
      <c r="D962" s="136"/>
      <c r="E962" s="2"/>
      <c r="F962" s="2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</row>
    <row r="963" ht="14.25" customHeight="1">
      <c r="A963" s="136"/>
      <c r="B963" s="136"/>
      <c r="C963" s="136"/>
      <c r="D963" s="136"/>
      <c r="E963" s="2"/>
      <c r="F963" s="2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</row>
    <row r="964" ht="14.25" customHeight="1">
      <c r="A964" s="136"/>
      <c r="B964" s="136"/>
      <c r="C964" s="136"/>
      <c r="D964" s="136"/>
      <c r="E964" s="2"/>
      <c r="F964" s="2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</row>
    <row r="965" ht="14.25" customHeight="1">
      <c r="A965" s="136"/>
      <c r="B965" s="136"/>
      <c r="C965" s="136"/>
      <c r="D965" s="136"/>
      <c r="E965" s="2"/>
      <c r="F965" s="2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</row>
    <row r="966" ht="14.25" customHeight="1">
      <c r="A966" s="136"/>
      <c r="B966" s="136"/>
      <c r="C966" s="136"/>
      <c r="D966" s="136"/>
      <c r="E966" s="2"/>
      <c r="F966" s="2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</row>
    <row r="967" ht="14.25" customHeight="1">
      <c r="A967" s="136"/>
      <c r="B967" s="136"/>
      <c r="C967" s="136"/>
      <c r="D967" s="136"/>
      <c r="E967" s="2"/>
      <c r="F967" s="2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</row>
    <row r="968" ht="14.25" customHeight="1">
      <c r="A968" s="136"/>
      <c r="B968" s="136"/>
      <c r="C968" s="136"/>
      <c r="D968" s="136"/>
      <c r="E968" s="2"/>
      <c r="F968" s="2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</row>
    <row r="969" ht="14.25" customHeight="1">
      <c r="A969" s="136"/>
      <c r="B969" s="136"/>
      <c r="C969" s="136"/>
      <c r="D969" s="136"/>
      <c r="E969" s="2"/>
      <c r="F969" s="2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</row>
    <row r="970" ht="14.25" customHeight="1">
      <c r="A970" s="136"/>
      <c r="B970" s="136"/>
      <c r="C970" s="136"/>
      <c r="D970" s="136"/>
      <c r="E970" s="2"/>
      <c r="F970" s="2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</row>
    <row r="971" ht="14.25" customHeight="1">
      <c r="A971" s="136"/>
      <c r="B971" s="136"/>
      <c r="C971" s="136"/>
      <c r="D971" s="136"/>
      <c r="E971" s="2"/>
      <c r="F971" s="2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</row>
    <row r="972" ht="14.25" customHeight="1">
      <c r="A972" s="136"/>
      <c r="B972" s="136"/>
      <c r="C972" s="136"/>
      <c r="D972" s="136"/>
      <c r="E972" s="2"/>
      <c r="F972" s="2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</row>
    <row r="973" ht="14.25" customHeight="1">
      <c r="A973" s="136"/>
      <c r="B973" s="136"/>
      <c r="C973" s="136"/>
      <c r="D973" s="136"/>
      <c r="E973" s="2"/>
      <c r="F973" s="2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</row>
    <row r="974" ht="14.25" customHeight="1">
      <c r="A974" s="136"/>
      <c r="B974" s="136"/>
      <c r="C974" s="136"/>
      <c r="D974" s="136"/>
      <c r="E974" s="2"/>
      <c r="F974" s="2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</row>
    <row r="975" ht="14.25" customHeight="1">
      <c r="A975" s="136"/>
      <c r="B975" s="136"/>
      <c r="C975" s="136"/>
      <c r="D975" s="136"/>
      <c r="E975" s="2"/>
      <c r="F975" s="2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</row>
    <row r="976" ht="14.25" customHeight="1">
      <c r="A976" s="136"/>
      <c r="B976" s="136"/>
      <c r="C976" s="136"/>
      <c r="D976" s="136"/>
      <c r="E976" s="2"/>
      <c r="F976" s="2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</row>
    <row r="977" ht="14.25" customHeight="1">
      <c r="A977" s="136"/>
      <c r="B977" s="136"/>
      <c r="C977" s="136"/>
      <c r="D977" s="136"/>
      <c r="E977" s="2"/>
      <c r="F977" s="2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</row>
    <row r="978" ht="14.25" customHeight="1">
      <c r="A978" s="136"/>
      <c r="B978" s="136"/>
      <c r="C978" s="136"/>
      <c r="D978" s="136"/>
      <c r="E978" s="2"/>
      <c r="F978" s="2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</row>
    <row r="979" ht="14.25" customHeight="1">
      <c r="A979" s="136"/>
      <c r="B979" s="136"/>
      <c r="C979" s="136"/>
      <c r="D979" s="136"/>
      <c r="E979" s="2"/>
      <c r="F979" s="2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</row>
    <row r="980" ht="14.25" customHeight="1">
      <c r="A980" s="136"/>
      <c r="B980" s="136"/>
      <c r="C980" s="136"/>
      <c r="D980" s="136"/>
      <c r="E980" s="2"/>
      <c r="F980" s="2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</row>
    <row r="981" ht="14.25" customHeight="1">
      <c r="A981" s="136"/>
      <c r="B981" s="136"/>
      <c r="C981" s="136"/>
      <c r="D981" s="136"/>
      <c r="E981" s="2"/>
      <c r="F981" s="2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</row>
    <row r="982" ht="14.25" customHeight="1">
      <c r="A982" s="136"/>
      <c r="B982" s="136"/>
      <c r="C982" s="136"/>
      <c r="D982" s="136"/>
      <c r="E982" s="2"/>
      <c r="F982" s="2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</row>
    <row r="983" ht="14.25" customHeight="1">
      <c r="A983" s="136"/>
      <c r="B983" s="136"/>
      <c r="C983" s="136"/>
      <c r="D983" s="136"/>
      <c r="E983" s="2"/>
      <c r="F983" s="2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</row>
    <row r="984" ht="14.25" customHeight="1">
      <c r="A984" s="136"/>
      <c r="B984" s="136"/>
      <c r="C984" s="136"/>
      <c r="D984" s="136"/>
      <c r="E984" s="2"/>
      <c r="F984" s="2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</row>
    <row r="985" ht="14.25" customHeight="1">
      <c r="A985" s="136"/>
      <c r="B985" s="136"/>
      <c r="C985" s="136"/>
      <c r="D985" s="136"/>
      <c r="E985" s="2"/>
      <c r="F985" s="2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</row>
    <row r="986" ht="14.25" customHeight="1">
      <c r="A986" s="136"/>
      <c r="B986" s="136"/>
      <c r="C986" s="136"/>
      <c r="D986" s="136"/>
      <c r="E986" s="2"/>
      <c r="F986" s="2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</row>
    <row r="987" ht="14.25" customHeight="1">
      <c r="A987" s="136"/>
      <c r="B987" s="136"/>
      <c r="C987" s="136"/>
      <c r="D987" s="136"/>
      <c r="E987" s="2"/>
      <c r="F987" s="2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</row>
    <row r="988" ht="14.25" customHeight="1">
      <c r="A988" s="136"/>
      <c r="B988" s="136"/>
      <c r="C988" s="136"/>
      <c r="D988" s="136"/>
      <c r="E988" s="2"/>
      <c r="F988" s="2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</row>
    <row r="989" ht="14.25" customHeight="1">
      <c r="A989" s="136"/>
      <c r="B989" s="136"/>
      <c r="C989" s="136"/>
      <c r="D989" s="136"/>
      <c r="E989" s="2"/>
      <c r="F989" s="2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</row>
    <row r="990" ht="14.25" customHeight="1">
      <c r="A990" s="136"/>
      <c r="B990" s="136"/>
      <c r="C990" s="136"/>
      <c r="D990" s="136"/>
      <c r="E990" s="2"/>
      <c r="F990" s="2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</row>
    <row r="991" ht="14.25" customHeight="1">
      <c r="A991" s="136"/>
      <c r="B991" s="136"/>
      <c r="C991" s="136"/>
      <c r="D991" s="136"/>
      <c r="E991" s="2"/>
      <c r="F991" s="2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</row>
    <row r="992" ht="14.25" customHeight="1">
      <c r="A992" s="136"/>
      <c r="B992" s="136"/>
      <c r="C992" s="136"/>
      <c r="D992" s="136"/>
      <c r="E992" s="2"/>
      <c r="F992" s="2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</row>
    <row r="993" ht="14.25" customHeight="1">
      <c r="A993" s="136"/>
      <c r="B993" s="136"/>
      <c r="C993" s="136"/>
      <c r="D993" s="136"/>
      <c r="E993" s="2"/>
      <c r="F993" s="2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</row>
    <row r="994" ht="14.25" customHeight="1">
      <c r="A994" s="136"/>
      <c r="B994" s="136"/>
      <c r="C994" s="136"/>
      <c r="D994" s="136"/>
      <c r="E994" s="2"/>
      <c r="F994" s="2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</row>
    <row r="995" ht="14.25" customHeight="1">
      <c r="A995" s="136"/>
      <c r="B995" s="136"/>
      <c r="C995" s="136"/>
      <c r="D995" s="136"/>
      <c r="E995" s="2"/>
      <c r="F995" s="2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</row>
    <row r="996" ht="14.25" customHeight="1">
      <c r="A996" s="136"/>
      <c r="B996" s="136"/>
      <c r="C996" s="136"/>
      <c r="D996" s="136"/>
      <c r="E996" s="2"/>
      <c r="F996" s="2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</row>
    <row r="997" ht="14.25" customHeight="1">
      <c r="A997" s="136"/>
      <c r="B997" s="136"/>
      <c r="C997" s="136"/>
      <c r="D997" s="136"/>
      <c r="E997" s="2"/>
      <c r="F997" s="2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</row>
    <row r="998" ht="14.25" customHeight="1">
      <c r="A998" s="136"/>
      <c r="B998" s="136"/>
      <c r="C998" s="136"/>
      <c r="D998" s="136"/>
      <c r="E998" s="2"/>
      <c r="F998" s="2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</row>
    <row r="999" ht="14.25" customHeight="1">
      <c r="A999" s="136"/>
      <c r="B999" s="136"/>
      <c r="C999" s="136"/>
      <c r="D999" s="136"/>
      <c r="E999" s="2"/>
      <c r="F999" s="2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</row>
    <row r="1000" ht="14.25" customHeight="1">
      <c r="A1000" s="136"/>
      <c r="B1000" s="136"/>
      <c r="C1000" s="136"/>
      <c r="D1000" s="136"/>
      <c r="E1000" s="2"/>
      <c r="F1000" s="2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</row>
    <row r="1001" ht="14.25" customHeight="1">
      <c r="A1001" s="136"/>
      <c r="B1001" s="136"/>
      <c r="C1001" s="136"/>
      <c r="D1001" s="136"/>
      <c r="E1001" s="2"/>
      <c r="F1001" s="2"/>
      <c r="G1001" s="136"/>
      <c r="H1001" s="136"/>
      <c r="I1001" s="136"/>
      <c r="J1001" s="136"/>
      <c r="K1001" s="136"/>
      <c r="L1001" s="136"/>
      <c r="M1001" s="136"/>
      <c r="N1001" s="136"/>
      <c r="O1001" s="136"/>
      <c r="P1001" s="136"/>
      <c r="Q1001" s="136"/>
      <c r="R1001" s="136"/>
      <c r="S1001" s="136"/>
      <c r="T1001" s="136"/>
      <c r="U1001" s="136"/>
      <c r="V1001" s="136"/>
      <c r="W1001" s="136"/>
      <c r="X1001" s="136"/>
      <c r="Y1001" s="136"/>
      <c r="Z1001" s="136"/>
    </row>
    <row r="1002" ht="14.25" customHeight="1">
      <c r="A1002" s="136"/>
      <c r="B1002" s="136"/>
      <c r="C1002" s="136"/>
      <c r="D1002" s="136"/>
      <c r="E1002" s="2"/>
      <c r="F1002" s="2"/>
      <c r="G1002" s="136"/>
      <c r="H1002" s="136"/>
      <c r="I1002" s="136"/>
      <c r="J1002" s="136"/>
      <c r="K1002" s="136"/>
      <c r="L1002" s="136"/>
      <c r="M1002" s="136"/>
      <c r="N1002" s="136"/>
      <c r="O1002" s="136"/>
      <c r="P1002" s="136"/>
      <c r="Q1002" s="136"/>
      <c r="R1002" s="136"/>
      <c r="S1002" s="136"/>
      <c r="T1002" s="136"/>
      <c r="U1002" s="136"/>
      <c r="V1002" s="136"/>
      <c r="W1002" s="136"/>
      <c r="X1002" s="136"/>
      <c r="Y1002" s="136"/>
      <c r="Z1002" s="136"/>
    </row>
    <row r="1003" ht="14.25" customHeight="1">
      <c r="A1003" s="136"/>
      <c r="B1003" s="136"/>
      <c r="C1003" s="136"/>
      <c r="D1003" s="136"/>
      <c r="E1003" s="2"/>
      <c r="F1003" s="2"/>
      <c r="G1003" s="136"/>
      <c r="H1003" s="136"/>
      <c r="I1003" s="136"/>
      <c r="J1003" s="136"/>
      <c r="K1003" s="136"/>
      <c r="L1003" s="136"/>
      <c r="M1003" s="136"/>
      <c r="N1003" s="136"/>
      <c r="O1003" s="136"/>
      <c r="P1003" s="136"/>
      <c r="Q1003" s="136"/>
      <c r="R1003" s="136"/>
      <c r="S1003" s="136"/>
      <c r="T1003" s="136"/>
      <c r="U1003" s="136"/>
      <c r="V1003" s="136"/>
      <c r="W1003" s="136"/>
      <c r="X1003" s="136"/>
      <c r="Y1003" s="136"/>
      <c r="Z1003" s="136"/>
    </row>
    <row r="1004" ht="14.25" customHeight="1">
      <c r="A1004" s="136"/>
      <c r="B1004" s="136"/>
      <c r="C1004" s="136"/>
      <c r="D1004" s="136"/>
      <c r="E1004" s="2"/>
      <c r="F1004" s="2"/>
      <c r="G1004" s="136"/>
      <c r="H1004" s="136"/>
      <c r="I1004" s="136"/>
      <c r="J1004" s="136"/>
      <c r="K1004" s="136"/>
      <c r="L1004" s="136"/>
      <c r="M1004" s="136"/>
      <c r="N1004" s="136"/>
      <c r="O1004" s="136"/>
      <c r="P1004" s="136"/>
      <c r="Q1004" s="136"/>
      <c r="R1004" s="136"/>
      <c r="S1004" s="136"/>
      <c r="T1004" s="136"/>
      <c r="U1004" s="136"/>
      <c r="V1004" s="136"/>
      <c r="W1004" s="136"/>
      <c r="X1004" s="136"/>
      <c r="Y1004" s="136"/>
      <c r="Z1004" s="136"/>
    </row>
    <row r="1005" ht="14.25" customHeight="1">
      <c r="A1005" s="136"/>
      <c r="B1005" s="136"/>
      <c r="C1005" s="136"/>
      <c r="D1005" s="136"/>
      <c r="E1005" s="2"/>
      <c r="F1005" s="2"/>
      <c r="G1005" s="136"/>
      <c r="H1005" s="136"/>
      <c r="I1005" s="136"/>
      <c r="J1005" s="136"/>
      <c r="K1005" s="136"/>
      <c r="L1005" s="136"/>
      <c r="M1005" s="136"/>
      <c r="N1005" s="136"/>
      <c r="O1005" s="136"/>
      <c r="P1005" s="136"/>
      <c r="Q1005" s="136"/>
      <c r="R1005" s="136"/>
      <c r="S1005" s="136"/>
      <c r="T1005" s="136"/>
      <c r="U1005" s="136"/>
      <c r="V1005" s="136"/>
      <c r="W1005" s="136"/>
      <c r="X1005" s="136"/>
      <c r="Y1005" s="136"/>
      <c r="Z1005" s="136"/>
    </row>
    <row r="1006" ht="14.25" customHeight="1">
      <c r="A1006" s="136"/>
      <c r="B1006" s="136"/>
      <c r="C1006" s="136"/>
      <c r="D1006" s="136"/>
      <c r="E1006" s="2"/>
      <c r="F1006" s="2"/>
      <c r="G1006" s="136"/>
      <c r="H1006" s="136"/>
      <c r="I1006" s="136"/>
      <c r="J1006" s="136"/>
      <c r="K1006" s="136"/>
      <c r="L1006" s="136"/>
      <c r="M1006" s="136"/>
      <c r="N1006" s="136"/>
      <c r="O1006" s="136"/>
      <c r="P1006" s="136"/>
      <c r="Q1006" s="136"/>
      <c r="R1006" s="136"/>
      <c r="S1006" s="136"/>
      <c r="T1006" s="136"/>
      <c r="U1006" s="136"/>
      <c r="V1006" s="136"/>
      <c r="W1006" s="136"/>
      <c r="X1006" s="136"/>
      <c r="Y1006" s="136"/>
      <c r="Z1006" s="136"/>
    </row>
    <row r="1007" ht="14.25" customHeight="1">
      <c r="A1007" s="136"/>
      <c r="B1007" s="136"/>
      <c r="C1007" s="136"/>
      <c r="D1007" s="136"/>
      <c r="E1007" s="2"/>
      <c r="F1007" s="2"/>
      <c r="G1007" s="136"/>
      <c r="H1007" s="136"/>
      <c r="I1007" s="136"/>
      <c r="J1007" s="136"/>
      <c r="K1007" s="136"/>
      <c r="L1007" s="136"/>
      <c r="M1007" s="136"/>
      <c r="N1007" s="136"/>
      <c r="O1007" s="136"/>
      <c r="P1007" s="136"/>
      <c r="Q1007" s="136"/>
      <c r="R1007" s="136"/>
      <c r="S1007" s="136"/>
      <c r="T1007" s="136"/>
      <c r="U1007" s="136"/>
      <c r="V1007" s="136"/>
      <c r="W1007" s="136"/>
      <c r="X1007" s="136"/>
      <c r="Y1007" s="136"/>
      <c r="Z1007" s="136"/>
    </row>
    <row r="1008" ht="14.25" customHeight="1">
      <c r="A1008" s="136"/>
      <c r="B1008" s="136"/>
      <c r="C1008" s="136"/>
      <c r="D1008" s="136"/>
      <c r="E1008" s="2"/>
      <c r="F1008" s="2"/>
      <c r="G1008" s="136"/>
      <c r="H1008" s="136"/>
      <c r="I1008" s="136"/>
      <c r="J1008" s="136"/>
      <c r="K1008" s="136"/>
      <c r="L1008" s="136"/>
      <c r="M1008" s="136"/>
      <c r="N1008" s="136"/>
      <c r="O1008" s="136"/>
      <c r="P1008" s="136"/>
      <c r="Q1008" s="136"/>
      <c r="R1008" s="136"/>
      <c r="S1008" s="136"/>
      <c r="T1008" s="136"/>
      <c r="U1008" s="136"/>
      <c r="V1008" s="136"/>
      <c r="W1008" s="136"/>
      <c r="X1008" s="136"/>
      <c r="Y1008" s="136"/>
      <c r="Z1008" s="136"/>
    </row>
    <row r="1009" ht="14.25" customHeight="1">
      <c r="A1009" s="136"/>
      <c r="B1009" s="136"/>
      <c r="C1009" s="136"/>
      <c r="D1009" s="136"/>
      <c r="E1009" s="2"/>
      <c r="F1009" s="2"/>
      <c r="G1009" s="136"/>
      <c r="H1009" s="136"/>
      <c r="I1009" s="136"/>
      <c r="J1009" s="136"/>
      <c r="K1009" s="136"/>
      <c r="L1009" s="136"/>
      <c r="M1009" s="136"/>
      <c r="N1009" s="136"/>
      <c r="O1009" s="136"/>
      <c r="P1009" s="136"/>
      <c r="Q1009" s="136"/>
      <c r="R1009" s="136"/>
      <c r="S1009" s="136"/>
      <c r="T1009" s="136"/>
      <c r="U1009" s="136"/>
      <c r="V1009" s="136"/>
      <c r="W1009" s="136"/>
      <c r="X1009" s="136"/>
      <c r="Y1009" s="136"/>
      <c r="Z1009" s="136"/>
    </row>
    <row r="1010" ht="14.25" customHeight="1">
      <c r="A1010" s="136"/>
      <c r="B1010" s="136"/>
      <c r="C1010" s="136"/>
      <c r="D1010" s="136"/>
      <c r="E1010" s="2"/>
      <c r="F1010" s="2"/>
      <c r="G1010" s="136"/>
      <c r="H1010" s="136"/>
      <c r="I1010" s="136"/>
      <c r="J1010" s="136"/>
      <c r="K1010" s="136"/>
      <c r="L1010" s="136"/>
      <c r="M1010" s="136"/>
      <c r="N1010" s="136"/>
      <c r="O1010" s="136"/>
      <c r="P1010" s="136"/>
      <c r="Q1010" s="136"/>
      <c r="R1010" s="136"/>
      <c r="S1010" s="136"/>
      <c r="T1010" s="136"/>
      <c r="U1010" s="136"/>
      <c r="V1010" s="136"/>
      <c r="W1010" s="136"/>
      <c r="X1010" s="136"/>
      <c r="Y1010" s="136"/>
      <c r="Z1010" s="136"/>
    </row>
    <row r="1011" ht="14.25" customHeight="1">
      <c r="A1011" s="136"/>
      <c r="B1011" s="136"/>
      <c r="C1011" s="136"/>
      <c r="D1011" s="136"/>
      <c r="E1011" s="2"/>
      <c r="F1011" s="2"/>
      <c r="G1011" s="136"/>
      <c r="H1011" s="136"/>
      <c r="I1011" s="136"/>
      <c r="J1011" s="136"/>
      <c r="K1011" s="136"/>
      <c r="L1011" s="136"/>
      <c r="M1011" s="136"/>
      <c r="N1011" s="136"/>
      <c r="O1011" s="136"/>
      <c r="P1011" s="136"/>
      <c r="Q1011" s="136"/>
      <c r="R1011" s="136"/>
      <c r="S1011" s="136"/>
      <c r="T1011" s="136"/>
      <c r="U1011" s="136"/>
      <c r="V1011" s="136"/>
      <c r="W1011" s="136"/>
      <c r="X1011" s="136"/>
      <c r="Y1011" s="136"/>
      <c r="Z1011" s="136"/>
    </row>
    <row r="1012" ht="14.25" customHeight="1">
      <c r="A1012" s="136"/>
      <c r="B1012" s="136"/>
      <c r="C1012" s="136"/>
      <c r="D1012" s="136"/>
      <c r="E1012" s="2"/>
      <c r="F1012" s="2"/>
      <c r="G1012" s="136"/>
      <c r="H1012" s="136"/>
      <c r="I1012" s="136"/>
      <c r="J1012" s="136"/>
      <c r="K1012" s="136"/>
      <c r="L1012" s="136"/>
      <c r="M1012" s="136"/>
      <c r="N1012" s="136"/>
      <c r="O1012" s="136"/>
      <c r="P1012" s="136"/>
      <c r="Q1012" s="136"/>
      <c r="R1012" s="136"/>
      <c r="S1012" s="136"/>
      <c r="T1012" s="136"/>
      <c r="U1012" s="136"/>
      <c r="V1012" s="136"/>
      <c r="W1012" s="136"/>
      <c r="X1012" s="136"/>
      <c r="Y1012" s="136"/>
      <c r="Z1012" s="136"/>
    </row>
    <row r="1013" ht="14.25" customHeight="1">
      <c r="A1013" s="136"/>
      <c r="B1013" s="136"/>
      <c r="C1013" s="136"/>
      <c r="D1013" s="136"/>
      <c r="E1013" s="2"/>
      <c r="F1013" s="2"/>
      <c r="G1013" s="136"/>
      <c r="H1013" s="136"/>
      <c r="I1013" s="136"/>
      <c r="J1013" s="136"/>
      <c r="K1013" s="136"/>
      <c r="L1013" s="136"/>
      <c r="M1013" s="136"/>
      <c r="N1013" s="136"/>
      <c r="O1013" s="136"/>
      <c r="P1013" s="136"/>
      <c r="Q1013" s="136"/>
      <c r="R1013" s="136"/>
      <c r="S1013" s="136"/>
      <c r="T1013" s="136"/>
      <c r="U1013" s="136"/>
      <c r="V1013" s="136"/>
      <c r="W1013" s="136"/>
      <c r="X1013" s="136"/>
      <c r="Y1013" s="136"/>
      <c r="Z1013" s="136"/>
    </row>
    <row r="1014" ht="14.25" customHeight="1">
      <c r="A1014" s="136"/>
      <c r="B1014" s="136"/>
      <c r="C1014" s="136"/>
      <c r="D1014" s="136"/>
      <c r="E1014" s="2"/>
      <c r="F1014" s="2"/>
      <c r="G1014" s="136"/>
      <c r="H1014" s="136"/>
      <c r="I1014" s="136"/>
      <c r="J1014" s="136"/>
      <c r="K1014" s="136"/>
      <c r="L1014" s="136"/>
      <c r="M1014" s="136"/>
      <c r="N1014" s="136"/>
      <c r="O1014" s="136"/>
      <c r="P1014" s="136"/>
      <c r="Q1014" s="136"/>
      <c r="R1014" s="136"/>
      <c r="S1014" s="136"/>
      <c r="T1014" s="136"/>
      <c r="U1014" s="136"/>
      <c r="V1014" s="136"/>
      <c r="W1014" s="136"/>
      <c r="X1014" s="136"/>
      <c r="Y1014" s="136"/>
      <c r="Z1014" s="136"/>
    </row>
    <row r="1015" ht="14.25" customHeight="1">
      <c r="A1015" s="136"/>
      <c r="B1015" s="136"/>
      <c r="C1015" s="136"/>
      <c r="D1015" s="136"/>
      <c r="E1015" s="2"/>
      <c r="F1015" s="2"/>
      <c r="G1015" s="136"/>
      <c r="H1015" s="136"/>
      <c r="I1015" s="136"/>
      <c r="J1015" s="136"/>
      <c r="K1015" s="136"/>
      <c r="L1015" s="136"/>
      <c r="M1015" s="136"/>
      <c r="N1015" s="136"/>
      <c r="O1015" s="136"/>
      <c r="P1015" s="136"/>
      <c r="Q1015" s="136"/>
      <c r="R1015" s="136"/>
      <c r="S1015" s="136"/>
      <c r="T1015" s="136"/>
      <c r="U1015" s="136"/>
      <c r="V1015" s="136"/>
      <c r="W1015" s="136"/>
      <c r="X1015" s="136"/>
      <c r="Y1015" s="136"/>
      <c r="Z1015" s="136"/>
    </row>
    <row r="1016" ht="14.25" customHeight="1">
      <c r="A1016" s="136"/>
      <c r="B1016" s="136"/>
      <c r="C1016" s="136"/>
      <c r="D1016" s="136"/>
      <c r="E1016" s="2"/>
      <c r="F1016" s="2"/>
      <c r="G1016" s="136"/>
      <c r="H1016" s="136"/>
      <c r="I1016" s="136"/>
      <c r="J1016" s="136"/>
      <c r="K1016" s="136"/>
      <c r="L1016" s="136"/>
      <c r="M1016" s="136"/>
      <c r="N1016" s="136"/>
      <c r="O1016" s="136"/>
      <c r="P1016" s="136"/>
      <c r="Q1016" s="136"/>
      <c r="R1016" s="136"/>
      <c r="S1016" s="136"/>
      <c r="T1016" s="136"/>
      <c r="U1016" s="136"/>
      <c r="V1016" s="136"/>
      <c r="W1016" s="136"/>
      <c r="X1016" s="136"/>
      <c r="Y1016" s="136"/>
      <c r="Z1016" s="136"/>
    </row>
    <row r="1017" ht="14.25" customHeight="1">
      <c r="A1017" s="136"/>
      <c r="B1017" s="136"/>
      <c r="C1017" s="136"/>
      <c r="D1017" s="136"/>
      <c r="E1017" s="2"/>
      <c r="F1017" s="2"/>
      <c r="G1017" s="136"/>
      <c r="H1017" s="136"/>
      <c r="I1017" s="136"/>
      <c r="J1017" s="136"/>
      <c r="K1017" s="136"/>
      <c r="L1017" s="136"/>
      <c r="M1017" s="136"/>
      <c r="N1017" s="136"/>
      <c r="O1017" s="136"/>
      <c r="P1017" s="136"/>
      <c r="Q1017" s="136"/>
      <c r="R1017" s="136"/>
      <c r="S1017" s="136"/>
      <c r="T1017" s="136"/>
      <c r="U1017" s="136"/>
      <c r="V1017" s="136"/>
      <c r="W1017" s="136"/>
      <c r="X1017" s="136"/>
      <c r="Y1017" s="136"/>
      <c r="Z1017" s="136"/>
    </row>
    <row r="1018" ht="14.25" customHeight="1">
      <c r="A1018" s="136"/>
      <c r="B1018" s="136"/>
      <c r="C1018" s="136"/>
      <c r="D1018" s="136"/>
      <c r="E1018" s="2"/>
      <c r="F1018" s="2"/>
      <c r="G1018" s="136"/>
      <c r="H1018" s="136"/>
      <c r="I1018" s="136"/>
      <c r="J1018" s="136"/>
      <c r="K1018" s="136"/>
      <c r="L1018" s="136"/>
      <c r="M1018" s="136"/>
      <c r="N1018" s="136"/>
      <c r="O1018" s="136"/>
      <c r="P1018" s="136"/>
      <c r="Q1018" s="136"/>
      <c r="R1018" s="136"/>
      <c r="S1018" s="136"/>
      <c r="T1018" s="136"/>
      <c r="U1018" s="136"/>
      <c r="V1018" s="136"/>
      <c r="W1018" s="136"/>
      <c r="X1018" s="136"/>
      <c r="Y1018" s="136"/>
      <c r="Z1018" s="136"/>
    </row>
    <row r="1019" ht="14.25" customHeight="1">
      <c r="A1019" s="136"/>
      <c r="B1019" s="136"/>
      <c r="C1019" s="136"/>
      <c r="D1019" s="136"/>
      <c r="E1019" s="2"/>
      <c r="F1019" s="2"/>
      <c r="G1019" s="136"/>
      <c r="H1019" s="136"/>
      <c r="I1019" s="136"/>
      <c r="J1019" s="136"/>
      <c r="K1019" s="136"/>
      <c r="L1019" s="136"/>
      <c r="M1019" s="136"/>
      <c r="N1019" s="136"/>
      <c r="O1019" s="136"/>
      <c r="P1019" s="136"/>
      <c r="Q1019" s="136"/>
      <c r="R1019" s="136"/>
      <c r="S1019" s="136"/>
      <c r="T1019" s="136"/>
      <c r="U1019" s="136"/>
      <c r="V1019" s="136"/>
      <c r="W1019" s="136"/>
      <c r="X1019" s="136"/>
      <c r="Y1019" s="136"/>
      <c r="Z1019" s="136"/>
    </row>
    <row r="1020" ht="14.25" customHeight="1">
      <c r="A1020" s="136"/>
      <c r="B1020" s="136"/>
      <c r="C1020" s="136"/>
      <c r="D1020" s="136"/>
      <c r="E1020" s="2"/>
      <c r="F1020" s="2"/>
      <c r="G1020" s="136"/>
      <c r="H1020" s="136"/>
      <c r="I1020" s="136"/>
      <c r="J1020" s="136"/>
      <c r="K1020" s="136"/>
      <c r="L1020" s="136"/>
      <c r="M1020" s="136"/>
      <c r="N1020" s="136"/>
      <c r="O1020" s="136"/>
      <c r="P1020" s="136"/>
      <c r="Q1020" s="136"/>
      <c r="R1020" s="136"/>
      <c r="S1020" s="136"/>
      <c r="T1020" s="136"/>
      <c r="U1020" s="136"/>
      <c r="V1020" s="136"/>
      <c r="W1020" s="136"/>
      <c r="X1020" s="136"/>
      <c r="Y1020" s="136"/>
      <c r="Z1020" s="136"/>
    </row>
    <row r="1021" ht="14.25" customHeight="1">
      <c r="A1021" s="136"/>
      <c r="B1021" s="136"/>
      <c r="C1021" s="136"/>
      <c r="D1021" s="136"/>
      <c r="E1021" s="2"/>
      <c r="F1021" s="2"/>
      <c r="G1021" s="136"/>
      <c r="H1021" s="136"/>
      <c r="I1021" s="136"/>
      <c r="J1021" s="136"/>
      <c r="K1021" s="136"/>
      <c r="L1021" s="136"/>
      <c r="M1021" s="136"/>
      <c r="N1021" s="136"/>
      <c r="O1021" s="136"/>
      <c r="P1021" s="136"/>
      <c r="Q1021" s="136"/>
      <c r="R1021" s="136"/>
      <c r="S1021" s="136"/>
      <c r="T1021" s="136"/>
      <c r="U1021" s="136"/>
      <c r="V1021" s="136"/>
      <c r="W1021" s="136"/>
      <c r="X1021" s="136"/>
      <c r="Y1021" s="136"/>
      <c r="Z1021" s="136"/>
    </row>
    <row r="1022" ht="14.25" customHeight="1">
      <c r="A1022" s="136"/>
      <c r="B1022" s="136"/>
      <c r="C1022" s="136"/>
      <c r="D1022" s="136"/>
      <c r="E1022" s="2"/>
      <c r="F1022" s="2"/>
      <c r="G1022" s="136"/>
      <c r="H1022" s="136"/>
      <c r="I1022" s="136"/>
      <c r="J1022" s="136"/>
      <c r="K1022" s="136"/>
      <c r="L1022" s="136"/>
      <c r="M1022" s="136"/>
      <c r="N1022" s="136"/>
      <c r="O1022" s="136"/>
      <c r="P1022" s="136"/>
      <c r="Q1022" s="136"/>
      <c r="R1022" s="136"/>
      <c r="S1022" s="136"/>
      <c r="T1022" s="136"/>
      <c r="U1022" s="136"/>
      <c r="V1022" s="136"/>
      <c r="W1022" s="136"/>
      <c r="X1022" s="136"/>
      <c r="Y1022" s="136"/>
      <c r="Z1022" s="136"/>
    </row>
    <row r="1023" ht="14.25" customHeight="1">
      <c r="A1023" s="136"/>
      <c r="B1023" s="136"/>
      <c r="C1023" s="136"/>
      <c r="D1023" s="136"/>
      <c r="E1023" s="2"/>
      <c r="F1023" s="2"/>
      <c r="G1023" s="136"/>
      <c r="H1023" s="136"/>
      <c r="I1023" s="136"/>
      <c r="J1023" s="136"/>
      <c r="K1023" s="136"/>
      <c r="L1023" s="136"/>
      <c r="M1023" s="136"/>
      <c r="N1023" s="136"/>
      <c r="O1023" s="136"/>
      <c r="P1023" s="136"/>
      <c r="Q1023" s="136"/>
      <c r="R1023" s="136"/>
      <c r="S1023" s="136"/>
      <c r="T1023" s="136"/>
      <c r="U1023" s="136"/>
      <c r="V1023" s="136"/>
      <c r="W1023" s="136"/>
      <c r="X1023" s="136"/>
      <c r="Y1023" s="136"/>
      <c r="Z1023" s="136"/>
    </row>
    <row r="1024" ht="14.25" customHeight="1">
      <c r="A1024" s="136"/>
      <c r="B1024" s="136"/>
      <c r="C1024" s="136"/>
      <c r="D1024" s="136"/>
      <c r="E1024" s="2"/>
      <c r="F1024" s="2"/>
      <c r="G1024" s="136"/>
      <c r="H1024" s="136"/>
      <c r="I1024" s="136"/>
      <c r="J1024" s="136"/>
      <c r="K1024" s="136"/>
      <c r="L1024" s="136"/>
      <c r="M1024" s="136"/>
      <c r="N1024" s="136"/>
      <c r="O1024" s="136"/>
      <c r="P1024" s="136"/>
      <c r="Q1024" s="136"/>
      <c r="R1024" s="136"/>
      <c r="S1024" s="136"/>
      <c r="T1024" s="136"/>
      <c r="U1024" s="136"/>
      <c r="V1024" s="136"/>
      <c r="W1024" s="136"/>
      <c r="X1024" s="136"/>
      <c r="Y1024" s="136"/>
      <c r="Z1024" s="136"/>
    </row>
    <row r="1025" ht="14.25" customHeight="1">
      <c r="A1025" s="136"/>
      <c r="B1025" s="136"/>
      <c r="C1025" s="136"/>
      <c r="D1025" s="136"/>
      <c r="E1025" s="2"/>
      <c r="F1025" s="2"/>
      <c r="G1025" s="136"/>
      <c r="H1025" s="136"/>
      <c r="I1025" s="136"/>
      <c r="J1025" s="136"/>
      <c r="K1025" s="136"/>
      <c r="L1025" s="136"/>
      <c r="M1025" s="136"/>
      <c r="N1025" s="136"/>
      <c r="O1025" s="136"/>
      <c r="P1025" s="136"/>
      <c r="Q1025" s="136"/>
      <c r="R1025" s="136"/>
      <c r="S1025" s="136"/>
      <c r="T1025" s="136"/>
      <c r="U1025" s="136"/>
      <c r="V1025" s="136"/>
      <c r="W1025" s="136"/>
      <c r="X1025" s="136"/>
      <c r="Y1025" s="136"/>
      <c r="Z1025" s="136"/>
    </row>
    <row r="1026" ht="14.25" customHeight="1">
      <c r="A1026" s="136"/>
      <c r="B1026" s="136"/>
      <c r="C1026" s="136"/>
      <c r="D1026" s="136"/>
      <c r="E1026" s="2"/>
      <c r="F1026" s="2"/>
      <c r="G1026" s="136"/>
      <c r="H1026" s="136"/>
      <c r="I1026" s="136"/>
      <c r="J1026" s="136"/>
      <c r="K1026" s="136"/>
      <c r="L1026" s="136"/>
      <c r="M1026" s="136"/>
      <c r="N1026" s="136"/>
      <c r="O1026" s="136"/>
      <c r="P1026" s="136"/>
      <c r="Q1026" s="136"/>
      <c r="R1026" s="136"/>
      <c r="S1026" s="136"/>
      <c r="T1026" s="136"/>
      <c r="U1026" s="136"/>
      <c r="V1026" s="136"/>
      <c r="W1026" s="136"/>
      <c r="X1026" s="136"/>
      <c r="Y1026" s="136"/>
      <c r="Z1026" s="136"/>
    </row>
    <row r="1027" ht="14.25" customHeight="1">
      <c r="A1027" s="136"/>
      <c r="B1027" s="136"/>
      <c r="C1027" s="136"/>
      <c r="D1027" s="136"/>
      <c r="E1027" s="2"/>
      <c r="F1027" s="2"/>
      <c r="G1027" s="136"/>
      <c r="H1027" s="136"/>
      <c r="I1027" s="136"/>
      <c r="J1027" s="136"/>
      <c r="K1027" s="136"/>
      <c r="L1027" s="136"/>
      <c r="M1027" s="136"/>
      <c r="N1027" s="136"/>
      <c r="O1027" s="136"/>
      <c r="P1027" s="136"/>
      <c r="Q1027" s="136"/>
      <c r="R1027" s="136"/>
      <c r="S1027" s="136"/>
      <c r="T1027" s="136"/>
      <c r="U1027" s="136"/>
      <c r="V1027" s="136"/>
      <c r="W1027" s="136"/>
      <c r="X1027" s="136"/>
      <c r="Y1027" s="136"/>
      <c r="Z1027" s="136"/>
    </row>
    <row r="1028" ht="14.25" customHeight="1">
      <c r="A1028" s="136"/>
      <c r="B1028" s="136"/>
      <c r="C1028" s="136"/>
      <c r="D1028" s="136"/>
      <c r="E1028" s="2"/>
      <c r="F1028" s="2"/>
      <c r="G1028" s="136"/>
      <c r="H1028" s="136"/>
      <c r="I1028" s="136"/>
      <c r="J1028" s="136"/>
      <c r="K1028" s="136"/>
      <c r="L1028" s="136"/>
      <c r="M1028" s="136"/>
      <c r="N1028" s="136"/>
      <c r="O1028" s="136"/>
      <c r="P1028" s="136"/>
      <c r="Q1028" s="136"/>
      <c r="R1028" s="136"/>
      <c r="S1028" s="136"/>
      <c r="T1028" s="136"/>
      <c r="U1028" s="136"/>
      <c r="V1028" s="136"/>
      <c r="W1028" s="136"/>
      <c r="X1028" s="136"/>
      <c r="Y1028" s="136"/>
      <c r="Z1028" s="136"/>
    </row>
    <row r="1029" ht="14.25" customHeight="1">
      <c r="A1029" s="136"/>
      <c r="B1029" s="136"/>
      <c r="C1029" s="136"/>
      <c r="D1029" s="136"/>
      <c r="E1029" s="2"/>
      <c r="F1029" s="2"/>
      <c r="G1029" s="136"/>
      <c r="H1029" s="136"/>
      <c r="I1029" s="136"/>
      <c r="J1029" s="136"/>
      <c r="K1029" s="136"/>
      <c r="L1029" s="136"/>
      <c r="M1029" s="136"/>
      <c r="N1029" s="136"/>
      <c r="O1029" s="136"/>
      <c r="P1029" s="136"/>
      <c r="Q1029" s="136"/>
      <c r="R1029" s="136"/>
      <c r="S1029" s="136"/>
      <c r="T1029" s="136"/>
      <c r="U1029" s="136"/>
      <c r="V1029" s="136"/>
      <c r="W1029" s="136"/>
      <c r="X1029" s="136"/>
      <c r="Y1029" s="136"/>
      <c r="Z1029" s="136"/>
    </row>
    <row r="1030" ht="14.25" customHeight="1">
      <c r="A1030" s="136"/>
      <c r="B1030" s="136"/>
      <c r="C1030" s="136"/>
      <c r="D1030" s="136"/>
      <c r="E1030" s="2"/>
      <c r="F1030" s="2"/>
      <c r="G1030" s="136"/>
      <c r="H1030" s="136"/>
      <c r="I1030" s="136"/>
      <c r="J1030" s="136"/>
      <c r="K1030" s="136"/>
      <c r="L1030" s="136"/>
      <c r="M1030" s="136"/>
      <c r="N1030" s="136"/>
      <c r="O1030" s="136"/>
      <c r="P1030" s="136"/>
      <c r="Q1030" s="136"/>
      <c r="R1030" s="136"/>
      <c r="S1030" s="136"/>
      <c r="T1030" s="136"/>
      <c r="U1030" s="136"/>
      <c r="V1030" s="136"/>
      <c r="W1030" s="136"/>
      <c r="X1030" s="136"/>
      <c r="Y1030" s="136"/>
      <c r="Z1030" s="136"/>
    </row>
    <row r="1031" ht="14.25" customHeight="1">
      <c r="A1031" s="136"/>
      <c r="B1031" s="136"/>
      <c r="C1031" s="136"/>
      <c r="D1031" s="136"/>
      <c r="E1031" s="2"/>
      <c r="F1031" s="2"/>
      <c r="G1031" s="136"/>
      <c r="H1031" s="136"/>
      <c r="I1031" s="136"/>
      <c r="J1031" s="136"/>
      <c r="K1031" s="136"/>
      <c r="L1031" s="136"/>
      <c r="M1031" s="136"/>
      <c r="N1031" s="136"/>
      <c r="O1031" s="136"/>
      <c r="P1031" s="136"/>
      <c r="Q1031" s="136"/>
      <c r="R1031" s="136"/>
      <c r="S1031" s="136"/>
      <c r="T1031" s="136"/>
      <c r="U1031" s="136"/>
      <c r="V1031" s="136"/>
      <c r="W1031" s="136"/>
      <c r="X1031" s="136"/>
      <c r="Y1031" s="136"/>
      <c r="Z1031" s="136"/>
    </row>
    <row r="1032" ht="14.25" customHeight="1">
      <c r="A1032" s="136"/>
      <c r="B1032" s="136"/>
      <c r="C1032" s="136"/>
      <c r="D1032" s="136"/>
      <c r="E1032" s="2"/>
      <c r="F1032" s="2"/>
      <c r="G1032" s="136"/>
      <c r="H1032" s="136"/>
      <c r="I1032" s="136"/>
      <c r="J1032" s="136"/>
      <c r="K1032" s="136"/>
      <c r="L1032" s="136"/>
      <c r="M1032" s="136"/>
      <c r="N1032" s="136"/>
      <c r="O1032" s="136"/>
      <c r="P1032" s="136"/>
      <c r="Q1032" s="136"/>
      <c r="R1032" s="136"/>
      <c r="S1032" s="136"/>
      <c r="T1032" s="136"/>
      <c r="U1032" s="136"/>
      <c r="V1032" s="136"/>
      <c r="W1032" s="136"/>
      <c r="X1032" s="136"/>
      <c r="Y1032" s="136"/>
      <c r="Z1032" s="136"/>
    </row>
    <row r="1033" ht="14.25" customHeight="1">
      <c r="A1033" s="136"/>
      <c r="B1033" s="136"/>
      <c r="C1033" s="136"/>
      <c r="D1033" s="136"/>
      <c r="E1033" s="2"/>
      <c r="F1033" s="2"/>
      <c r="G1033" s="136"/>
      <c r="H1033" s="136"/>
      <c r="I1033" s="136"/>
      <c r="J1033" s="136"/>
      <c r="K1033" s="136"/>
      <c r="L1033" s="136"/>
      <c r="M1033" s="136"/>
      <c r="N1033" s="136"/>
      <c r="O1033" s="136"/>
      <c r="P1033" s="136"/>
      <c r="Q1033" s="136"/>
      <c r="R1033" s="136"/>
      <c r="S1033" s="136"/>
      <c r="T1033" s="136"/>
      <c r="U1033" s="136"/>
      <c r="V1033" s="136"/>
      <c r="W1033" s="136"/>
      <c r="X1033" s="136"/>
      <c r="Y1033" s="136"/>
      <c r="Z1033" s="136"/>
    </row>
    <row r="1034" ht="14.25" customHeight="1">
      <c r="A1034" s="136"/>
      <c r="B1034" s="136"/>
      <c r="C1034" s="136"/>
      <c r="D1034" s="136"/>
      <c r="E1034" s="2"/>
      <c r="F1034" s="2"/>
      <c r="G1034" s="136"/>
      <c r="H1034" s="136"/>
      <c r="I1034" s="136"/>
      <c r="J1034" s="136"/>
      <c r="K1034" s="136"/>
      <c r="L1034" s="136"/>
      <c r="M1034" s="136"/>
      <c r="N1034" s="136"/>
      <c r="O1034" s="136"/>
      <c r="P1034" s="136"/>
      <c r="Q1034" s="136"/>
      <c r="R1034" s="136"/>
      <c r="S1034" s="136"/>
      <c r="T1034" s="136"/>
      <c r="U1034" s="136"/>
      <c r="V1034" s="136"/>
      <c r="W1034" s="136"/>
      <c r="X1034" s="136"/>
      <c r="Y1034" s="136"/>
      <c r="Z1034" s="136"/>
    </row>
    <row r="1035" ht="14.25" customHeight="1">
      <c r="A1035" s="136"/>
      <c r="B1035" s="136"/>
      <c r="C1035" s="136"/>
      <c r="D1035" s="136"/>
      <c r="E1035" s="2"/>
      <c r="F1035" s="2"/>
      <c r="G1035" s="136"/>
      <c r="H1035" s="136"/>
      <c r="I1035" s="136"/>
      <c r="J1035" s="136"/>
      <c r="K1035" s="136"/>
      <c r="L1035" s="136"/>
      <c r="M1035" s="136"/>
      <c r="N1035" s="136"/>
      <c r="O1035" s="136"/>
      <c r="P1035" s="136"/>
      <c r="Q1035" s="136"/>
      <c r="R1035" s="136"/>
      <c r="S1035" s="136"/>
      <c r="T1035" s="136"/>
      <c r="U1035" s="136"/>
      <c r="V1035" s="136"/>
      <c r="W1035" s="136"/>
      <c r="X1035" s="136"/>
      <c r="Y1035" s="136"/>
      <c r="Z1035" s="136"/>
    </row>
    <row r="1036" ht="14.25" customHeight="1">
      <c r="A1036" s="136"/>
      <c r="B1036" s="136"/>
      <c r="C1036" s="136"/>
      <c r="D1036" s="136"/>
      <c r="E1036" s="2"/>
      <c r="F1036" s="2"/>
      <c r="G1036" s="136"/>
      <c r="H1036" s="136"/>
      <c r="I1036" s="136"/>
      <c r="J1036" s="136"/>
      <c r="K1036" s="136"/>
      <c r="L1036" s="136"/>
      <c r="M1036" s="136"/>
      <c r="N1036" s="136"/>
      <c r="O1036" s="136"/>
      <c r="P1036" s="136"/>
      <c r="Q1036" s="136"/>
      <c r="R1036" s="136"/>
      <c r="S1036" s="136"/>
      <c r="T1036" s="136"/>
      <c r="U1036" s="136"/>
      <c r="V1036" s="136"/>
      <c r="W1036" s="136"/>
      <c r="X1036" s="136"/>
      <c r="Y1036" s="136"/>
      <c r="Z1036" s="136"/>
    </row>
    <row r="1037" ht="14.25" customHeight="1">
      <c r="A1037" s="136"/>
      <c r="B1037" s="136"/>
      <c r="C1037" s="136"/>
      <c r="D1037" s="136"/>
      <c r="E1037" s="2"/>
      <c r="F1037" s="2"/>
      <c r="G1037" s="136"/>
      <c r="H1037" s="136"/>
      <c r="I1037" s="136"/>
      <c r="J1037" s="136"/>
      <c r="K1037" s="136"/>
      <c r="L1037" s="136"/>
      <c r="M1037" s="136"/>
      <c r="N1037" s="136"/>
      <c r="O1037" s="136"/>
      <c r="P1037" s="136"/>
      <c r="Q1037" s="136"/>
      <c r="R1037" s="136"/>
      <c r="S1037" s="136"/>
      <c r="T1037" s="136"/>
      <c r="U1037" s="136"/>
      <c r="V1037" s="136"/>
      <c r="W1037" s="136"/>
      <c r="X1037" s="136"/>
      <c r="Y1037" s="136"/>
      <c r="Z1037" s="136"/>
    </row>
    <row r="1038" ht="14.25" customHeight="1">
      <c r="A1038" s="136"/>
      <c r="B1038" s="136"/>
      <c r="C1038" s="136"/>
      <c r="D1038" s="136"/>
      <c r="E1038" s="2"/>
      <c r="F1038" s="2"/>
      <c r="G1038" s="136"/>
      <c r="H1038" s="136"/>
      <c r="I1038" s="136"/>
      <c r="J1038" s="136"/>
      <c r="K1038" s="136"/>
      <c r="L1038" s="136"/>
      <c r="M1038" s="136"/>
      <c r="N1038" s="136"/>
      <c r="O1038" s="136"/>
      <c r="P1038" s="136"/>
      <c r="Q1038" s="136"/>
      <c r="R1038" s="136"/>
      <c r="S1038" s="136"/>
      <c r="T1038" s="136"/>
      <c r="U1038" s="136"/>
      <c r="V1038" s="136"/>
      <c r="W1038" s="136"/>
      <c r="X1038" s="136"/>
      <c r="Y1038" s="136"/>
      <c r="Z1038" s="136"/>
    </row>
    <row r="1039" ht="14.25" customHeight="1">
      <c r="A1039" s="136"/>
      <c r="B1039" s="136"/>
      <c r="C1039" s="136"/>
      <c r="D1039" s="136"/>
      <c r="E1039" s="2"/>
      <c r="F1039" s="2"/>
      <c r="G1039" s="136"/>
      <c r="H1039" s="136"/>
      <c r="I1039" s="136"/>
      <c r="J1039" s="136"/>
      <c r="K1039" s="136"/>
      <c r="L1039" s="136"/>
      <c r="M1039" s="136"/>
      <c r="N1039" s="136"/>
      <c r="O1039" s="136"/>
      <c r="P1039" s="136"/>
      <c r="Q1039" s="136"/>
      <c r="R1039" s="136"/>
      <c r="S1039" s="136"/>
      <c r="T1039" s="136"/>
      <c r="U1039" s="136"/>
      <c r="V1039" s="136"/>
      <c r="W1039" s="136"/>
      <c r="X1039" s="136"/>
      <c r="Y1039" s="136"/>
      <c r="Z1039" s="136"/>
    </row>
    <row r="1040" ht="14.25" customHeight="1">
      <c r="A1040" s="136"/>
      <c r="B1040" s="136"/>
      <c r="C1040" s="136"/>
      <c r="D1040" s="136"/>
      <c r="E1040" s="2"/>
      <c r="F1040" s="2"/>
      <c r="G1040" s="136"/>
      <c r="H1040" s="136"/>
      <c r="I1040" s="136"/>
      <c r="J1040" s="136"/>
      <c r="K1040" s="136"/>
      <c r="L1040" s="136"/>
      <c r="M1040" s="136"/>
      <c r="N1040" s="136"/>
      <c r="O1040" s="136"/>
      <c r="P1040" s="136"/>
      <c r="Q1040" s="136"/>
      <c r="R1040" s="136"/>
      <c r="S1040" s="136"/>
      <c r="T1040" s="136"/>
      <c r="U1040" s="136"/>
      <c r="V1040" s="136"/>
      <c r="W1040" s="136"/>
      <c r="X1040" s="136"/>
      <c r="Y1040" s="136"/>
      <c r="Z1040" s="136"/>
    </row>
    <row r="1041" ht="14.25" customHeight="1">
      <c r="A1041" s="136"/>
      <c r="B1041" s="136"/>
      <c r="C1041" s="136"/>
      <c r="D1041" s="136"/>
      <c r="E1041" s="2"/>
      <c r="F1041" s="2"/>
      <c r="G1041" s="136"/>
      <c r="H1041" s="136"/>
      <c r="I1041" s="136"/>
      <c r="J1041" s="136"/>
      <c r="K1041" s="136"/>
      <c r="L1041" s="136"/>
      <c r="M1041" s="136"/>
      <c r="N1041" s="136"/>
      <c r="O1041" s="136"/>
      <c r="P1041" s="136"/>
      <c r="Q1041" s="136"/>
      <c r="R1041" s="136"/>
      <c r="S1041" s="136"/>
      <c r="T1041" s="136"/>
      <c r="U1041" s="136"/>
      <c r="V1041" s="136"/>
      <c r="W1041" s="136"/>
      <c r="X1041" s="136"/>
      <c r="Y1041" s="136"/>
      <c r="Z1041" s="136"/>
    </row>
    <row r="1042" ht="14.25" customHeight="1">
      <c r="A1042" s="136"/>
      <c r="B1042" s="136"/>
      <c r="C1042" s="136"/>
      <c r="D1042" s="136"/>
      <c r="E1042" s="2"/>
      <c r="F1042" s="2"/>
      <c r="G1042" s="136"/>
      <c r="H1042" s="136"/>
      <c r="I1042" s="136"/>
      <c r="J1042" s="136"/>
      <c r="K1042" s="136"/>
      <c r="L1042" s="136"/>
      <c r="M1042" s="136"/>
      <c r="N1042" s="136"/>
      <c r="O1042" s="136"/>
      <c r="P1042" s="136"/>
      <c r="Q1042" s="136"/>
      <c r="R1042" s="136"/>
      <c r="S1042" s="136"/>
      <c r="T1042" s="136"/>
      <c r="U1042" s="136"/>
      <c r="V1042" s="136"/>
      <c r="W1042" s="136"/>
      <c r="X1042" s="136"/>
      <c r="Y1042" s="136"/>
      <c r="Z1042" s="136"/>
    </row>
    <row r="1043" ht="14.25" customHeight="1">
      <c r="A1043" s="136"/>
      <c r="B1043" s="136"/>
      <c r="C1043" s="136"/>
      <c r="D1043" s="136"/>
      <c r="E1043" s="2"/>
      <c r="F1043" s="2"/>
      <c r="G1043" s="136"/>
      <c r="H1043" s="136"/>
      <c r="I1043" s="136"/>
      <c r="J1043" s="136"/>
      <c r="K1043" s="136"/>
      <c r="L1043" s="136"/>
      <c r="M1043" s="136"/>
      <c r="N1043" s="136"/>
      <c r="O1043" s="136"/>
      <c r="P1043" s="136"/>
      <c r="Q1043" s="136"/>
      <c r="R1043" s="136"/>
      <c r="S1043" s="136"/>
      <c r="T1043" s="136"/>
      <c r="U1043" s="136"/>
      <c r="V1043" s="136"/>
      <c r="W1043" s="136"/>
      <c r="X1043" s="136"/>
      <c r="Y1043" s="136"/>
      <c r="Z1043" s="136"/>
    </row>
    <row r="1044" ht="14.25" customHeight="1">
      <c r="A1044" s="136"/>
      <c r="B1044" s="136"/>
      <c r="C1044" s="136"/>
      <c r="D1044" s="136"/>
      <c r="E1044" s="2"/>
      <c r="F1044" s="2"/>
      <c r="G1044" s="136"/>
      <c r="H1044" s="136"/>
      <c r="I1044" s="136"/>
      <c r="J1044" s="136"/>
      <c r="K1044" s="136"/>
      <c r="L1044" s="136"/>
      <c r="M1044" s="136"/>
      <c r="N1044" s="136"/>
      <c r="O1044" s="136"/>
      <c r="P1044" s="136"/>
      <c r="Q1044" s="136"/>
      <c r="R1044" s="136"/>
      <c r="S1044" s="136"/>
      <c r="T1044" s="136"/>
      <c r="U1044" s="136"/>
      <c r="V1044" s="136"/>
      <c r="W1044" s="136"/>
      <c r="X1044" s="136"/>
      <c r="Y1044" s="136"/>
      <c r="Z1044" s="136"/>
    </row>
    <row r="1045" ht="14.25" customHeight="1">
      <c r="A1045" s="136"/>
      <c r="B1045" s="136"/>
      <c r="C1045" s="136"/>
      <c r="D1045" s="136"/>
      <c r="E1045" s="2"/>
      <c r="F1045" s="2"/>
      <c r="G1045" s="136"/>
      <c r="H1045" s="136"/>
      <c r="I1045" s="136"/>
      <c r="J1045" s="136"/>
      <c r="K1045" s="136"/>
      <c r="L1045" s="136"/>
      <c r="M1045" s="136"/>
      <c r="N1045" s="136"/>
      <c r="O1045" s="136"/>
      <c r="P1045" s="136"/>
      <c r="Q1045" s="136"/>
      <c r="R1045" s="136"/>
      <c r="S1045" s="136"/>
      <c r="T1045" s="136"/>
      <c r="U1045" s="136"/>
      <c r="V1045" s="136"/>
      <c r="W1045" s="136"/>
      <c r="X1045" s="136"/>
      <c r="Y1045" s="136"/>
      <c r="Z1045" s="136"/>
    </row>
    <row r="1046" ht="14.25" customHeight="1">
      <c r="A1046" s="136"/>
      <c r="B1046" s="136"/>
      <c r="C1046" s="136"/>
      <c r="D1046" s="136"/>
      <c r="E1046" s="2"/>
      <c r="F1046" s="2"/>
      <c r="G1046" s="136"/>
      <c r="H1046" s="136"/>
      <c r="I1046" s="136"/>
      <c r="J1046" s="136"/>
      <c r="K1046" s="136"/>
      <c r="L1046" s="136"/>
      <c r="M1046" s="136"/>
      <c r="N1046" s="136"/>
      <c r="O1046" s="136"/>
      <c r="P1046" s="136"/>
      <c r="Q1046" s="136"/>
      <c r="R1046" s="136"/>
      <c r="S1046" s="136"/>
      <c r="T1046" s="136"/>
      <c r="U1046" s="136"/>
      <c r="V1046" s="136"/>
      <c r="W1046" s="136"/>
      <c r="X1046" s="136"/>
      <c r="Y1046" s="136"/>
      <c r="Z1046" s="136"/>
    </row>
    <row r="1047" ht="14.25" customHeight="1">
      <c r="A1047" s="136"/>
      <c r="B1047" s="136"/>
      <c r="C1047" s="136"/>
      <c r="D1047" s="136"/>
      <c r="E1047" s="2"/>
      <c r="F1047" s="2"/>
      <c r="G1047" s="136"/>
      <c r="H1047" s="136"/>
      <c r="I1047" s="136"/>
      <c r="J1047" s="136"/>
      <c r="K1047" s="136"/>
      <c r="L1047" s="136"/>
      <c r="M1047" s="136"/>
      <c r="N1047" s="136"/>
      <c r="O1047" s="136"/>
      <c r="P1047" s="136"/>
      <c r="Q1047" s="136"/>
      <c r="R1047" s="136"/>
      <c r="S1047" s="136"/>
      <c r="T1047" s="136"/>
      <c r="U1047" s="136"/>
      <c r="V1047" s="136"/>
      <c r="W1047" s="136"/>
      <c r="X1047" s="136"/>
      <c r="Y1047" s="136"/>
      <c r="Z1047" s="136"/>
    </row>
    <row r="1048" ht="14.25" customHeight="1">
      <c r="A1048" s="136"/>
      <c r="B1048" s="136"/>
      <c r="C1048" s="136"/>
      <c r="D1048" s="136"/>
      <c r="E1048" s="2"/>
      <c r="F1048" s="2"/>
      <c r="G1048" s="136"/>
      <c r="H1048" s="136"/>
      <c r="I1048" s="136"/>
      <c r="J1048" s="136"/>
      <c r="K1048" s="136"/>
      <c r="L1048" s="136"/>
      <c r="M1048" s="136"/>
      <c r="N1048" s="136"/>
      <c r="O1048" s="136"/>
      <c r="P1048" s="136"/>
      <c r="Q1048" s="136"/>
      <c r="R1048" s="136"/>
      <c r="S1048" s="136"/>
      <c r="T1048" s="136"/>
      <c r="U1048" s="136"/>
      <c r="V1048" s="136"/>
      <c r="W1048" s="136"/>
      <c r="X1048" s="136"/>
      <c r="Y1048" s="136"/>
      <c r="Z1048" s="136"/>
    </row>
    <row r="1049" ht="14.25" customHeight="1">
      <c r="A1049" s="136"/>
      <c r="B1049" s="136"/>
      <c r="C1049" s="136"/>
      <c r="D1049" s="136"/>
      <c r="E1049" s="2"/>
      <c r="F1049" s="2"/>
      <c r="G1049" s="136"/>
      <c r="H1049" s="136"/>
      <c r="I1049" s="136"/>
      <c r="J1049" s="136"/>
      <c r="K1049" s="136"/>
      <c r="L1049" s="136"/>
      <c r="M1049" s="136"/>
      <c r="N1049" s="136"/>
      <c r="O1049" s="136"/>
      <c r="P1049" s="136"/>
      <c r="Q1049" s="136"/>
      <c r="R1049" s="136"/>
      <c r="S1049" s="136"/>
      <c r="T1049" s="136"/>
      <c r="U1049" s="136"/>
      <c r="V1049" s="136"/>
      <c r="W1049" s="136"/>
      <c r="X1049" s="136"/>
      <c r="Y1049" s="136"/>
      <c r="Z1049" s="136"/>
    </row>
    <row r="1050" ht="14.25" customHeight="1">
      <c r="A1050" s="136"/>
      <c r="B1050" s="136"/>
      <c r="C1050" s="136"/>
      <c r="D1050" s="136"/>
      <c r="E1050" s="2"/>
      <c r="F1050" s="2"/>
      <c r="G1050" s="136"/>
      <c r="H1050" s="136"/>
      <c r="I1050" s="136"/>
      <c r="J1050" s="136"/>
      <c r="K1050" s="136"/>
      <c r="L1050" s="136"/>
      <c r="M1050" s="136"/>
      <c r="N1050" s="136"/>
      <c r="O1050" s="136"/>
      <c r="P1050" s="136"/>
      <c r="Q1050" s="136"/>
      <c r="R1050" s="136"/>
      <c r="S1050" s="136"/>
      <c r="T1050" s="136"/>
      <c r="U1050" s="136"/>
      <c r="V1050" s="136"/>
      <c r="W1050" s="136"/>
      <c r="X1050" s="136"/>
      <c r="Y1050" s="136"/>
      <c r="Z1050" s="136"/>
    </row>
    <row r="1051" ht="14.25" customHeight="1">
      <c r="A1051" s="136"/>
      <c r="B1051" s="136"/>
      <c r="C1051" s="136"/>
      <c r="D1051" s="136"/>
      <c r="E1051" s="2"/>
      <c r="F1051" s="2"/>
      <c r="G1051" s="136"/>
      <c r="H1051" s="136"/>
      <c r="I1051" s="136"/>
      <c r="J1051" s="136"/>
      <c r="K1051" s="136"/>
      <c r="L1051" s="136"/>
      <c r="M1051" s="136"/>
      <c r="N1051" s="136"/>
      <c r="O1051" s="136"/>
      <c r="P1051" s="136"/>
      <c r="Q1051" s="136"/>
      <c r="R1051" s="136"/>
      <c r="S1051" s="136"/>
      <c r="T1051" s="136"/>
      <c r="U1051" s="136"/>
      <c r="V1051" s="136"/>
      <c r="W1051" s="136"/>
      <c r="X1051" s="136"/>
      <c r="Y1051" s="136"/>
      <c r="Z1051" s="136"/>
    </row>
    <row r="1052" ht="14.25" customHeight="1">
      <c r="A1052" s="136"/>
      <c r="B1052" s="136"/>
      <c r="C1052" s="136"/>
      <c r="D1052" s="136"/>
      <c r="E1052" s="2"/>
      <c r="F1052" s="2"/>
      <c r="G1052" s="136"/>
      <c r="H1052" s="136"/>
      <c r="I1052" s="136"/>
      <c r="J1052" s="136"/>
      <c r="K1052" s="136"/>
      <c r="L1052" s="136"/>
      <c r="M1052" s="136"/>
      <c r="N1052" s="136"/>
      <c r="O1052" s="136"/>
      <c r="P1052" s="136"/>
      <c r="Q1052" s="136"/>
      <c r="R1052" s="136"/>
      <c r="S1052" s="136"/>
      <c r="T1052" s="136"/>
      <c r="U1052" s="136"/>
      <c r="V1052" s="136"/>
      <c r="W1052" s="136"/>
      <c r="X1052" s="136"/>
      <c r="Y1052" s="136"/>
      <c r="Z1052" s="136"/>
    </row>
    <row r="1053" ht="14.25" customHeight="1">
      <c r="A1053" s="136"/>
      <c r="B1053" s="136"/>
      <c r="C1053" s="136"/>
      <c r="D1053" s="136"/>
      <c r="E1053" s="2"/>
      <c r="F1053" s="2"/>
      <c r="G1053" s="136"/>
      <c r="H1053" s="136"/>
      <c r="I1053" s="136"/>
      <c r="J1053" s="136"/>
      <c r="K1053" s="136"/>
      <c r="L1053" s="136"/>
      <c r="M1053" s="136"/>
      <c r="N1053" s="136"/>
      <c r="O1053" s="136"/>
      <c r="P1053" s="136"/>
      <c r="Q1053" s="136"/>
      <c r="R1053" s="136"/>
      <c r="S1053" s="136"/>
      <c r="T1053" s="136"/>
      <c r="U1053" s="136"/>
      <c r="V1053" s="136"/>
      <c r="W1053" s="136"/>
      <c r="X1053" s="136"/>
      <c r="Y1053" s="136"/>
      <c r="Z1053" s="136"/>
    </row>
    <row r="1054" ht="14.25" customHeight="1">
      <c r="A1054" s="136"/>
      <c r="B1054" s="136"/>
      <c r="C1054" s="136"/>
      <c r="D1054" s="136"/>
      <c r="E1054" s="2"/>
      <c r="F1054" s="2"/>
      <c r="G1054" s="136"/>
      <c r="H1054" s="136"/>
      <c r="I1054" s="136"/>
      <c r="J1054" s="136"/>
      <c r="K1054" s="136"/>
      <c r="L1054" s="136"/>
      <c r="M1054" s="136"/>
      <c r="N1054" s="136"/>
      <c r="O1054" s="136"/>
      <c r="P1054" s="136"/>
      <c r="Q1054" s="136"/>
      <c r="R1054" s="136"/>
      <c r="S1054" s="136"/>
      <c r="T1054" s="136"/>
      <c r="U1054" s="136"/>
      <c r="V1054" s="136"/>
      <c r="W1054" s="136"/>
      <c r="X1054" s="136"/>
      <c r="Y1054" s="136"/>
      <c r="Z1054" s="136"/>
    </row>
    <row r="1055" ht="14.25" customHeight="1">
      <c r="A1055" s="136"/>
      <c r="B1055" s="136"/>
      <c r="C1055" s="136"/>
      <c r="D1055" s="136"/>
      <c r="E1055" s="2"/>
      <c r="F1055" s="2"/>
      <c r="G1055" s="136"/>
      <c r="H1055" s="136"/>
      <c r="I1055" s="136"/>
      <c r="J1055" s="136"/>
      <c r="K1055" s="136"/>
      <c r="L1055" s="136"/>
      <c r="M1055" s="136"/>
      <c r="N1055" s="136"/>
      <c r="O1055" s="136"/>
      <c r="P1055" s="136"/>
      <c r="Q1055" s="136"/>
      <c r="R1055" s="136"/>
      <c r="S1055" s="136"/>
      <c r="T1055" s="136"/>
      <c r="U1055" s="136"/>
      <c r="V1055" s="136"/>
      <c r="W1055" s="136"/>
      <c r="X1055" s="136"/>
      <c r="Y1055" s="136"/>
      <c r="Z1055" s="136"/>
    </row>
    <row r="1056" ht="14.25" customHeight="1">
      <c r="A1056" s="136"/>
      <c r="B1056" s="136"/>
      <c r="C1056" s="136"/>
      <c r="D1056" s="136"/>
      <c r="E1056" s="2"/>
      <c r="F1056" s="2"/>
      <c r="G1056" s="136"/>
      <c r="H1056" s="136"/>
      <c r="I1056" s="136"/>
      <c r="J1056" s="136"/>
      <c r="K1056" s="136"/>
      <c r="L1056" s="136"/>
      <c r="M1056" s="136"/>
      <c r="N1056" s="136"/>
      <c r="O1056" s="136"/>
      <c r="P1056" s="136"/>
      <c r="Q1056" s="136"/>
      <c r="R1056" s="136"/>
      <c r="S1056" s="136"/>
      <c r="T1056" s="136"/>
      <c r="U1056" s="136"/>
      <c r="V1056" s="136"/>
      <c r="W1056" s="136"/>
      <c r="X1056" s="136"/>
      <c r="Y1056" s="136"/>
      <c r="Z1056" s="136"/>
    </row>
    <row r="1057" ht="14.25" customHeight="1">
      <c r="A1057" s="136"/>
      <c r="B1057" s="136"/>
      <c r="C1057" s="136"/>
      <c r="D1057" s="136"/>
      <c r="E1057" s="2"/>
      <c r="F1057" s="2"/>
      <c r="G1057" s="136"/>
      <c r="H1057" s="136"/>
      <c r="I1057" s="136"/>
      <c r="J1057" s="136"/>
      <c r="K1057" s="136"/>
      <c r="L1057" s="136"/>
      <c r="M1057" s="136"/>
      <c r="N1057" s="136"/>
      <c r="O1057" s="136"/>
      <c r="P1057" s="136"/>
      <c r="Q1057" s="136"/>
      <c r="R1057" s="136"/>
      <c r="S1057" s="136"/>
      <c r="T1057" s="136"/>
      <c r="U1057" s="136"/>
      <c r="V1057" s="136"/>
      <c r="W1057" s="136"/>
      <c r="X1057" s="136"/>
      <c r="Y1057" s="136"/>
      <c r="Z1057" s="136"/>
    </row>
    <row r="1058" ht="14.25" customHeight="1">
      <c r="A1058" s="136"/>
      <c r="B1058" s="136"/>
      <c r="C1058" s="136"/>
      <c r="D1058" s="136"/>
      <c r="E1058" s="2"/>
      <c r="F1058" s="2"/>
      <c r="G1058" s="136"/>
      <c r="H1058" s="136"/>
      <c r="I1058" s="136"/>
      <c r="J1058" s="136"/>
      <c r="K1058" s="136"/>
      <c r="L1058" s="136"/>
      <c r="M1058" s="136"/>
      <c r="N1058" s="136"/>
      <c r="O1058" s="136"/>
      <c r="P1058" s="136"/>
      <c r="Q1058" s="136"/>
      <c r="R1058" s="136"/>
      <c r="S1058" s="136"/>
      <c r="T1058" s="136"/>
      <c r="U1058" s="136"/>
      <c r="V1058" s="136"/>
      <c r="W1058" s="136"/>
      <c r="X1058" s="136"/>
      <c r="Y1058" s="136"/>
      <c r="Z1058" s="136"/>
    </row>
    <row r="1059" ht="14.25" customHeight="1">
      <c r="A1059" s="136"/>
      <c r="B1059" s="136"/>
      <c r="C1059" s="136"/>
      <c r="D1059" s="136"/>
      <c r="E1059" s="2"/>
      <c r="F1059" s="2"/>
      <c r="G1059" s="136"/>
      <c r="H1059" s="136"/>
      <c r="I1059" s="136"/>
      <c r="J1059" s="136"/>
      <c r="K1059" s="136"/>
      <c r="L1059" s="136"/>
      <c r="M1059" s="136"/>
      <c r="N1059" s="136"/>
      <c r="O1059" s="136"/>
      <c r="P1059" s="136"/>
      <c r="Q1059" s="136"/>
      <c r="R1059" s="136"/>
      <c r="S1059" s="136"/>
      <c r="T1059" s="136"/>
      <c r="U1059" s="136"/>
      <c r="V1059" s="136"/>
      <c r="W1059" s="136"/>
      <c r="X1059" s="136"/>
      <c r="Y1059" s="136"/>
      <c r="Z1059" s="136"/>
    </row>
    <row r="1060" ht="14.25" customHeight="1">
      <c r="A1060" s="136"/>
      <c r="B1060" s="136"/>
      <c r="C1060" s="136"/>
      <c r="D1060" s="136"/>
      <c r="E1060" s="2"/>
      <c r="F1060" s="2"/>
      <c r="G1060" s="136"/>
      <c r="H1060" s="136"/>
      <c r="I1060" s="136"/>
      <c r="J1060" s="136"/>
      <c r="K1060" s="136"/>
      <c r="L1060" s="136"/>
      <c r="M1060" s="136"/>
      <c r="N1060" s="136"/>
      <c r="O1060" s="136"/>
      <c r="P1060" s="136"/>
      <c r="Q1060" s="136"/>
      <c r="R1060" s="136"/>
      <c r="S1060" s="136"/>
      <c r="T1060" s="136"/>
      <c r="U1060" s="136"/>
      <c r="V1060" s="136"/>
      <c r="W1060" s="136"/>
      <c r="X1060" s="136"/>
      <c r="Y1060" s="136"/>
      <c r="Z1060" s="136"/>
    </row>
    <row r="1061" ht="14.25" customHeight="1">
      <c r="A1061" s="136"/>
      <c r="B1061" s="136"/>
      <c r="C1061" s="136"/>
      <c r="D1061" s="136"/>
      <c r="E1061" s="2"/>
      <c r="F1061" s="2"/>
      <c r="G1061" s="136"/>
      <c r="H1061" s="136"/>
      <c r="I1061" s="136"/>
      <c r="J1061" s="136"/>
      <c r="K1061" s="136"/>
      <c r="L1061" s="136"/>
      <c r="M1061" s="136"/>
      <c r="N1061" s="136"/>
      <c r="O1061" s="136"/>
      <c r="P1061" s="136"/>
      <c r="Q1061" s="136"/>
      <c r="R1061" s="136"/>
      <c r="S1061" s="136"/>
      <c r="T1061" s="136"/>
      <c r="U1061" s="136"/>
      <c r="V1061" s="136"/>
      <c r="W1061" s="136"/>
      <c r="X1061" s="136"/>
      <c r="Y1061" s="136"/>
      <c r="Z1061" s="136"/>
    </row>
    <row r="1062" ht="14.25" customHeight="1">
      <c r="A1062" s="136"/>
      <c r="B1062" s="136"/>
      <c r="C1062" s="136"/>
      <c r="D1062" s="136"/>
      <c r="E1062" s="2"/>
      <c r="F1062" s="2"/>
      <c r="G1062" s="136"/>
      <c r="H1062" s="136"/>
      <c r="I1062" s="136"/>
      <c r="J1062" s="136"/>
      <c r="K1062" s="136"/>
      <c r="L1062" s="136"/>
      <c r="M1062" s="136"/>
      <c r="N1062" s="136"/>
      <c r="O1062" s="136"/>
      <c r="P1062" s="136"/>
      <c r="Q1062" s="136"/>
      <c r="R1062" s="136"/>
      <c r="S1062" s="136"/>
      <c r="T1062" s="136"/>
      <c r="U1062" s="136"/>
      <c r="V1062" s="136"/>
      <c r="W1062" s="136"/>
      <c r="X1062" s="136"/>
      <c r="Y1062" s="136"/>
      <c r="Z1062" s="136"/>
    </row>
    <row r="1063" ht="14.25" customHeight="1">
      <c r="A1063" s="136"/>
      <c r="B1063" s="136"/>
      <c r="C1063" s="136"/>
      <c r="D1063" s="136"/>
      <c r="E1063" s="2"/>
      <c r="F1063" s="2"/>
      <c r="G1063" s="136"/>
      <c r="H1063" s="136"/>
      <c r="I1063" s="136"/>
      <c r="J1063" s="136"/>
      <c r="K1063" s="136"/>
      <c r="L1063" s="136"/>
      <c r="M1063" s="136"/>
      <c r="N1063" s="136"/>
      <c r="O1063" s="136"/>
      <c r="P1063" s="136"/>
      <c r="Q1063" s="136"/>
      <c r="R1063" s="136"/>
      <c r="S1063" s="136"/>
      <c r="T1063" s="136"/>
      <c r="U1063" s="136"/>
      <c r="V1063" s="136"/>
      <c r="W1063" s="136"/>
      <c r="X1063" s="136"/>
      <c r="Y1063" s="136"/>
      <c r="Z1063" s="136"/>
    </row>
    <row r="1064" ht="14.25" customHeight="1">
      <c r="A1064" s="136"/>
      <c r="B1064" s="136"/>
      <c r="C1064" s="136"/>
      <c r="D1064" s="136"/>
      <c r="E1064" s="2"/>
      <c r="F1064" s="2"/>
      <c r="G1064" s="136"/>
      <c r="H1064" s="136"/>
      <c r="I1064" s="136"/>
      <c r="J1064" s="136"/>
      <c r="K1064" s="136"/>
      <c r="L1064" s="136"/>
      <c r="M1064" s="136"/>
      <c r="N1064" s="136"/>
      <c r="O1064" s="136"/>
      <c r="P1064" s="136"/>
      <c r="Q1064" s="136"/>
      <c r="R1064" s="136"/>
      <c r="S1064" s="136"/>
      <c r="T1064" s="136"/>
      <c r="U1064" s="136"/>
      <c r="V1064" s="136"/>
      <c r="W1064" s="136"/>
      <c r="X1064" s="136"/>
      <c r="Y1064" s="136"/>
      <c r="Z1064" s="136"/>
    </row>
    <row r="1065" ht="14.25" customHeight="1">
      <c r="A1065" s="136"/>
      <c r="B1065" s="136"/>
      <c r="C1065" s="136"/>
      <c r="D1065" s="136"/>
      <c r="E1065" s="2"/>
      <c r="F1065" s="2"/>
      <c r="G1065" s="136"/>
      <c r="H1065" s="136"/>
      <c r="I1065" s="136"/>
      <c r="J1065" s="136"/>
      <c r="K1065" s="136"/>
      <c r="L1065" s="136"/>
      <c r="M1065" s="136"/>
      <c r="N1065" s="136"/>
      <c r="O1065" s="136"/>
      <c r="P1065" s="136"/>
      <c r="Q1065" s="136"/>
      <c r="R1065" s="136"/>
      <c r="S1065" s="136"/>
      <c r="T1065" s="136"/>
      <c r="U1065" s="136"/>
      <c r="V1065" s="136"/>
      <c r="W1065" s="136"/>
      <c r="X1065" s="136"/>
      <c r="Y1065" s="136"/>
      <c r="Z1065" s="136"/>
    </row>
    <row r="1066" ht="14.25" customHeight="1">
      <c r="A1066" s="136"/>
      <c r="B1066" s="136"/>
      <c r="C1066" s="136"/>
      <c r="D1066" s="136"/>
      <c r="E1066" s="2"/>
      <c r="F1066" s="2"/>
      <c r="G1066" s="136"/>
      <c r="H1066" s="136"/>
      <c r="I1066" s="136"/>
      <c r="J1066" s="136"/>
      <c r="K1066" s="136"/>
      <c r="L1066" s="136"/>
      <c r="M1066" s="136"/>
      <c r="N1066" s="136"/>
      <c r="O1066" s="136"/>
      <c r="P1066" s="136"/>
      <c r="Q1066" s="136"/>
      <c r="R1066" s="136"/>
      <c r="S1066" s="136"/>
      <c r="T1066" s="136"/>
      <c r="U1066" s="136"/>
      <c r="V1066" s="136"/>
      <c r="W1066" s="136"/>
      <c r="X1066" s="136"/>
      <c r="Y1066" s="136"/>
      <c r="Z1066" s="136"/>
    </row>
    <row r="1067" ht="14.25" customHeight="1">
      <c r="A1067" s="136"/>
      <c r="B1067" s="136"/>
      <c r="C1067" s="136"/>
      <c r="D1067" s="136"/>
      <c r="E1067" s="2"/>
      <c r="F1067" s="2"/>
      <c r="G1067" s="136"/>
      <c r="H1067" s="136"/>
      <c r="I1067" s="136"/>
      <c r="J1067" s="136"/>
      <c r="K1067" s="136"/>
      <c r="L1067" s="136"/>
      <c r="M1067" s="136"/>
      <c r="N1067" s="136"/>
      <c r="O1067" s="136"/>
      <c r="P1067" s="136"/>
      <c r="Q1067" s="136"/>
      <c r="R1067" s="136"/>
      <c r="S1067" s="136"/>
      <c r="T1067" s="136"/>
      <c r="U1067" s="136"/>
      <c r="V1067" s="136"/>
      <c r="W1067" s="136"/>
      <c r="X1067" s="136"/>
      <c r="Y1067" s="136"/>
      <c r="Z1067" s="136"/>
    </row>
    <row r="1068" ht="14.25" customHeight="1">
      <c r="A1068" s="136"/>
      <c r="B1068" s="136"/>
      <c r="C1068" s="136"/>
      <c r="D1068" s="136"/>
      <c r="E1068" s="2"/>
      <c r="F1068" s="2"/>
      <c r="G1068" s="136"/>
      <c r="H1068" s="136"/>
      <c r="I1068" s="136"/>
      <c r="J1068" s="136"/>
      <c r="K1068" s="136"/>
      <c r="L1068" s="136"/>
      <c r="M1068" s="136"/>
      <c r="N1068" s="136"/>
      <c r="O1068" s="136"/>
      <c r="P1068" s="136"/>
      <c r="Q1068" s="136"/>
      <c r="R1068" s="136"/>
      <c r="S1068" s="136"/>
      <c r="T1068" s="136"/>
      <c r="U1068" s="136"/>
      <c r="V1068" s="136"/>
      <c r="W1068" s="136"/>
      <c r="X1068" s="136"/>
      <c r="Y1068" s="136"/>
      <c r="Z1068" s="136"/>
    </row>
    <row r="1069" ht="14.25" customHeight="1">
      <c r="A1069" s="136"/>
      <c r="B1069" s="136"/>
      <c r="C1069" s="136"/>
      <c r="D1069" s="136"/>
      <c r="E1069" s="2"/>
      <c r="F1069" s="2"/>
      <c r="G1069" s="136"/>
      <c r="H1069" s="136"/>
      <c r="I1069" s="136"/>
      <c r="J1069" s="136"/>
      <c r="K1069" s="136"/>
      <c r="L1069" s="136"/>
      <c r="M1069" s="136"/>
      <c r="N1069" s="136"/>
      <c r="O1069" s="136"/>
      <c r="P1069" s="136"/>
      <c r="Q1069" s="136"/>
      <c r="R1069" s="136"/>
      <c r="S1069" s="136"/>
      <c r="T1069" s="136"/>
      <c r="U1069" s="136"/>
      <c r="V1069" s="136"/>
      <c r="W1069" s="136"/>
      <c r="X1069" s="136"/>
      <c r="Y1069" s="136"/>
      <c r="Z1069" s="136"/>
    </row>
    <row r="1070" ht="14.25" customHeight="1">
      <c r="A1070" s="136"/>
      <c r="B1070" s="136"/>
      <c r="C1070" s="136"/>
      <c r="D1070" s="136"/>
      <c r="E1070" s="2"/>
      <c r="F1070" s="2"/>
      <c r="G1070" s="136"/>
      <c r="H1070" s="136"/>
      <c r="I1070" s="136"/>
      <c r="J1070" s="136"/>
      <c r="K1070" s="136"/>
      <c r="L1070" s="136"/>
      <c r="M1070" s="136"/>
      <c r="N1070" s="136"/>
      <c r="O1070" s="136"/>
      <c r="P1070" s="136"/>
      <c r="Q1070" s="136"/>
      <c r="R1070" s="136"/>
      <c r="S1070" s="136"/>
      <c r="T1070" s="136"/>
      <c r="U1070" s="136"/>
      <c r="V1070" s="136"/>
      <c r="W1070" s="136"/>
      <c r="X1070" s="136"/>
      <c r="Y1070" s="136"/>
      <c r="Z1070" s="136"/>
    </row>
    <row r="1071" ht="14.25" customHeight="1">
      <c r="A1071" s="136"/>
      <c r="B1071" s="136"/>
      <c r="C1071" s="136"/>
      <c r="D1071" s="136"/>
      <c r="E1071" s="2"/>
      <c r="F1071" s="2"/>
      <c r="G1071" s="136"/>
      <c r="H1071" s="136"/>
      <c r="I1071" s="136"/>
      <c r="J1071" s="136"/>
      <c r="K1071" s="136"/>
      <c r="L1071" s="136"/>
      <c r="M1071" s="136"/>
      <c r="N1071" s="136"/>
      <c r="O1071" s="136"/>
      <c r="P1071" s="136"/>
      <c r="Q1071" s="136"/>
      <c r="R1071" s="136"/>
      <c r="S1071" s="136"/>
      <c r="T1071" s="136"/>
      <c r="U1071" s="136"/>
      <c r="V1071" s="136"/>
      <c r="W1071" s="136"/>
      <c r="X1071" s="136"/>
      <c r="Y1071" s="136"/>
      <c r="Z1071" s="136"/>
    </row>
    <row r="1072" ht="14.25" customHeight="1">
      <c r="A1072" s="136"/>
      <c r="B1072" s="136"/>
      <c r="C1072" s="136"/>
      <c r="D1072" s="136"/>
      <c r="E1072" s="2"/>
      <c r="F1072" s="2"/>
      <c r="G1072" s="136"/>
      <c r="H1072" s="136"/>
      <c r="I1072" s="136"/>
      <c r="J1072" s="136"/>
      <c r="K1072" s="136"/>
      <c r="L1072" s="136"/>
      <c r="M1072" s="136"/>
      <c r="N1072" s="136"/>
      <c r="O1072" s="136"/>
      <c r="P1072" s="136"/>
      <c r="Q1072" s="136"/>
      <c r="R1072" s="136"/>
      <c r="S1072" s="136"/>
      <c r="T1072" s="136"/>
      <c r="U1072" s="136"/>
      <c r="V1072" s="136"/>
      <c r="W1072" s="136"/>
      <c r="X1072" s="136"/>
      <c r="Y1072" s="136"/>
      <c r="Z1072" s="136"/>
    </row>
    <row r="1073" ht="14.25" customHeight="1">
      <c r="A1073" s="136"/>
      <c r="B1073" s="136"/>
      <c r="C1073" s="136"/>
      <c r="D1073" s="136"/>
      <c r="E1073" s="2"/>
      <c r="F1073" s="2"/>
      <c r="G1073" s="136"/>
      <c r="H1073" s="136"/>
      <c r="I1073" s="136"/>
      <c r="J1073" s="136"/>
      <c r="K1073" s="136"/>
      <c r="L1073" s="136"/>
      <c r="M1073" s="136"/>
      <c r="N1073" s="136"/>
      <c r="O1073" s="136"/>
      <c r="P1073" s="136"/>
      <c r="Q1073" s="136"/>
      <c r="R1073" s="136"/>
      <c r="S1073" s="136"/>
      <c r="T1073" s="136"/>
      <c r="U1073" s="136"/>
      <c r="V1073" s="136"/>
      <c r="W1073" s="136"/>
      <c r="X1073" s="136"/>
      <c r="Y1073" s="136"/>
      <c r="Z1073" s="136"/>
    </row>
    <row r="1074" ht="14.25" customHeight="1">
      <c r="A1074" s="136"/>
      <c r="B1074" s="136"/>
      <c r="C1074" s="136"/>
      <c r="D1074" s="136"/>
      <c r="E1074" s="2"/>
      <c r="F1074" s="2"/>
      <c r="G1074" s="136"/>
      <c r="H1074" s="136"/>
      <c r="I1074" s="136"/>
      <c r="J1074" s="136"/>
      <c r="K1074" s="136"/>
      <c r="L1074" s="136"/>
      <c r="M1074" s="136"/>
      <c r="N1074" s="136"/>
      <c r="O1074" s="136"/>
      <c r="P1074" s="136"/>
      <c r="Q1074" s="136"/>
      <c r="R1074" s="136"/>
      <c r="S1074" s="136"/>
      <c r="T1074" s="136"/>
      <c r="U1074" s="136"/>
      <c r="V1074" s="136"/>
      <c r="W1074" s="136"/>
      <c r="X1074" s="136"/>
      <c r="Y1074" s="136"/>
      <c r="Z1074" s="136"/>
    </row>
    <row r="1075" ht="14.25" customHeight="1">
      <c r="A1075" s="136"/>
      <c r="B1075" s="136"/>
      <c r="C1075" s="136"/>
      <c r="D1075" s="136"/>
      <c r="E1075" s="2"/>
      <c r="F1075" s="2"/>
      <c r="G1075" s="136"/>
      <c r="H1075" s="136"/>
      <c r="I1075" s="136"/>
      <c r="J1075" s="136"/>
      <c r="K1075" s="136"/>
      <c r="L1075" s="136"/>
      <c r="M1075" s="136"/>
      <c r="N1075" s="136"/>
      <c r="O1075" s="136"/>
      <c r="P1075" s="136"/>
      <c r="Q1075" s="136"/>
      <c r="R1075" s="136"/>
      <c r="S1075" s="136"/>
      <c r="T1075" s="136"/>
      <c r="U1075" s="136"/>
      <c r="V1075" s="136"/>
      <c r="W1075" s="136"/>
      <c r="X1075" s="136"/>
      <c r="Y1075" s="136"/>
      <c r="Z1075" s="136"/>
    </row>
    <row r="1076" ht="14.25" customHeight="1">
      <c r="A1076" s="136"/>
      <c r="B1076" s="136"/>
      <c r="C1076" s="136"/>
      <c r="D1076" s="136"/>
      <c r="E1076" s="2"/>
      <c r="F1076" s="2"/>
      <c r="G1076" s="136"/>
      <c r="H1076" s="136"/>
      <c r="I1076" s="136"/>
      <c r="J1076" s="136"/>
      <c r="K1076" s="136"/>
      <c r="L1076" s="136"/>
      <c r="M1076" s="136"/>
      <c r="N1076" s="136"/>
      <c r="O1076" s="136"/>
      <c r="P1076" s="136"/>
      <c r="Q1076" s="136"/>
      <c r="R1076" s="136"/>
      <c r="S1076" s="136"/>
      <c r="T1076" s="136"/>
      <c r="U1076" s="136"/>
      <c r="V1076" s="136"/>
      <c r="W1076" s="136"/>
      <c r="X1076" s="136"/>
      <c r="Y1076" s="136"/>
      <c r="Z1076" s="136"/>
    </row>
    <row r="1077" ht="14.25" customHeight="1">
      <c r="A1077" s="136"/>
      <c r="B1077" s="136"/>
      <c r="C1077" s="136"/>
      <c r="D1077" s="136"/>
      <c r="E1077" s="2"/>
      <c r="F1077" s="2"/>
      <c r="G1077" s="136"/>
      <c r="H1077" s="136"/>
      <c r="I1077" s="136"/>
      <c r="J1077" s="136"/>
      <c r="K1077" s="136"/>
      <c r="L1077" s="136"/>
      <c r="M1077" s="136"/>
      <c r="N1077" s="136"/>
      <c r="O1077" s="136"/>
      <c r="P1077" s="136"/>
      <c r="Q1077" s="136"/>
      <c r="R1077" s="136"/>
      <c r="S1077" s="136"/>
      <c r="T1077" s="136"/>
      <c r="U1077" s="136"/>
      <c r="V1077" s="136"/>
      <c r="W1077" s="136"/>
      <c r="X1077" s="136"/>
      <c r="Y1077" s="136"/>
      <c r="Z1077" s="136"/>
    </row>
    <row r="1078" ht="14.25" customHeight="1">
      <c r="A1078" s="136"/>
      <c r="B1078" s="136"/>
      <c r="C1078" s="136"/>
      <c r="D1078" s="136"/>
      <c r="E1078" s="2"/>
      <c r="F1078" s="2"/>
      <c r="G1078" s="136"/>
      <c r="H1078" s="136"/>
      <c r="I1078" s="136"/>
      <c r="J1078" s="136"/>
      <c r="K1078" s="136"/>
      <c r="L1078" s="136"/>
      <c r="M1078" s="136"/>
      <c r="N1078" s="136"/>
      <c r="O1078" s="136"/>
      <c r="P1078" s="136"/>
      <c r="Q1078" s="136"/>
      <c r="R1078" s="136"/>
      <c r="S1078" s="136"/>
      <c r="T1078" s="136"/>
      <c r="U1078" s="136"/>
      <c r="V1078" s="136"/>
      <c r="W1078" s="136"/>
      <c r="X1078" s="136"/>
      <c r="Y1078" s="136"/>
      <c r="Z1078" s="136"/>
    </row>
    <row r="1079" ht="14.25" customHeight="1">
      <c r="A1079" s="136"/>
      <c r="B1079" s="136"/>
      <c r="C1079" s="136"/>
      <c r="D1079" s="136"/>
      <c r="E1079" s="2"/>
      <c r="F1079" s="2"/>
      <c r="G1079" s="136"/>
      <c r="H1079" s="136"/>
      <c r="I1079" s="136"/>
      <c r="J1079" s="136"/>
      <c r="K1079" s="136"/>
      <c r="L1079" s="136"/>
      <c r="M1079" s="136"/>
      <c r="N1079" s="136"/>
      <c r="O1079" s="136"/>
      <c r="P1079" s="136"/>
      <c r="Q1079" s="136"/>
      <c r="R1079" s="136"/>
      <c r="S1079" s="136"/>
      <c r="T1079" s="136"/>
      <c r="U1079" s="136"/>
      <c r="V1079" s="136"/>
      <c r="W1079" s="136"/>
      <c r="X1079" s="136"/>
      <c r="Y1079" s="136"/>
      <c r="Z1079" s="136"/>
    </row>
    <row r="1080" ht="14.25" customHeight="1">
      <c r="A1080" s="136"/>
      <c r="B1080" s="136"/>
      <c r="C1080" s="136"/>
      <c r="D1080" s="136"/>
      <c r="E1080" s="2"/>
      <c r="F1080" s="2"/>
      <c r="G1080" s="136"/>
      <c r="H1080" s="136"/>
      <c r="I1080" s="136"/>
      <c r="J1080" s="136"/>
      <c r="K1080" s="136"/>
      <c r="L1080" s="136"/>
      <c r="M1080" s="136"/>
      <c r="N1080" s="136"/>
      <c r="O1080" s="136"/>
      <c r="P1080" s="136"/>
      <c r="Q1080" s="136"/>
      <c r="R1080" s="136"/>
      <c r="S1080" s="136"/>
      <c r="T1080" s="136"/>
      <c r="U1080" s="136"/>
      <c r="V1080" s="136"/>
      <c r="W1080" s="136"/>
      <c r="X1080" s="136"/>
      <c r="Y1080" s="136"/>
      <c r="Z1080" s="136"/>
    </row>
    <row r="1081" ht="14.25" customHeight="1">
      <c r="A1081" s="136"/>
      <c r="B1081" s="136"/>
      <c r="C1081" s="136"/>
      <c r="D1081" s="136"/>
      <c r="E1081" s="2"/>
      <c r="F1081" s="2"/>
      <c r="G1081" s="136"/>
      <c r="H1081" s="136"/>
      <c r="I1081" s="136"/>
      <c r="J1081" s="136"/>
      <c r="K1081" s="136"/>
      <c r="L1081" s="136"/>
      <c r="M1081" s="136"/>
      <c r="N1081" s="136"/>
      <c r="O1081" s="136"/>
      <c r="P1081" s="136"/>
      <c r="Q1081" s="136"/>
      <c r="R1081" s="136"/>
      <c r="S1081" s="136"/>
      <c r="T1081" s="136"/>
      <c r="U1081" s="136"/>
      <c r="V1081" s="136"/>
      <c r="W1081" s="136"/>
      <c r="X1081" s="136"/>
      <c r="Y1081" s="136"/>
      <c r="Z1081" s="136"/>
    </row>
    <row r="1082" ht="14.25" customHeight="1">
      <c r="A1082" s="136"/>
      <c r="B1082" s="136"/>
      <c r="C1082" s="136"/>
      <c r="D1082" s="136"/>
      <c r="E1082" s="2"/>
      <c r="F1082" s="2"/>
      <c r="G1082" s="136"/>
      <c r="H1082" s="136"/>
      <c r="I1082" s="136"/>
      <c r="J1082" s="136"/>
      <c r="K1082" s="136"/>
      <c r="L1082" s="136"/>
      <c r="M1082" s="136"/>
      <c r="N1082" s="136"/>
      <c r="O1082" s="136"/>
      <c r="P1082" s="136"/>
      <c r="Q1082" s="136"/>
      <c r="R1082" s="136"/>
      <c r="S1082" s="136"/>
      <c r="T1082" s="136"/>
      <c r="U1082" s="136"/>
      <c r="V1082" s="136"/>
      <c r="W1082" s="136"/>
      <c r="X1082" s="136"/>
      <c r="Y1082" s="136"/>
      <c r="Z1082" s="136"/>
    </row>
    <row r="1083" ht="14.25" customHeight="1">
      <c r="A1083" s="136"/>
      <c r="B1083" s="136"/>
      <c r="C1083" s="136"/>
      <c r="D1083" s="136"/>
      <c r="E1083" s="2"/>
      <c r="F1083" s="2"/>
      <c r="G1083" s="136"/>
      <c r="H1083" s="136"/>
      <c r="I1083" s="136"/>
      <c r="J1083" s="136"/>
      <c r="K1083" s="136"/>
      <c r="L1083" s="136"/>
      <c r="M1083" s="136"/>
      <c r="N1083" s="136"/>
      <c r="O1083" s="136"/>
      <c r="P1083" s="136"/>
      <c r="Q1083" s="136"/>
      <c r="R1083" s="136"/>
      <c r="S1083" s="136"/>
      <c r="T1083" s="136"/>
      <c r="U1083" s="136"/>
      <c r="V1083" s="136"/>
      <c r="W1083" s="136"/>
      <c r="X1083" s="136"/>
      <c r="Y1083" s="136"/>
      <c r="Z1083" s="136"/>
    </row>
    <row r="1084" ht="14.25" customHeight="1">
      <c r="A1084" s="136"/>
      <c r="B1084" s="136"/>
      <c r="C1084" s="136"/>
      <c r="D1084" s="136"/>
      <c r="E1084" s="2"/>
      <c r="F1084" s="2"/>
      <c r="G1084" s="136"/>
      <c r="H1084" s="136"/>
      <c r="I1084" s="136"/>
      <c r="J1084" s="136"/>
      <c r="K1084" s="136"/>
      <c r="L1084" s="136"/>
      <c r="M1084" s="136"/>
      <c r="N1084" s="136"/>
      <c r="O1084" s="136"/>
      <c r="P1084" s="136"/>
      <c r="Q1084" s="136"/>
      <c r="R1084" s="136"/>
      <c r="S1084" s="136"/>
      <c r="T1084" s="136"/>
      <c r="U1084" s="136"/>
      <c r="V1084" s="136"/>
      <c r="W1084" s="136"/>
      <c r="X1084" s="136"/>
      <c r="Y1084" s="136"/>
      <c r="Z1084" s="136"/>
    </row>
    <row r="1085" ht="14.25" customHeight="1">
      <c r="A1085" s="136"/>
      <c r="B1085" s="136"/>
      <c r="C1085" s="136"/>
      <c r="D1085" s="136"/>
      <c r="E1085" s="2"/>
      <c r="F1085" s="2"/>
      <c r="G1085" s="136"/>
      <c r="H1085" s="136"/>
      <c r="I1085" s="136"/>
      <c r="J1085" s="136"/>
      <c r="K1085" s="136"/>
      <c r="L1085" s="136"/>
      <c r="M1085" s="136"/>
      <c r="N1085" s="136"/>
      <c r="O1085" s="136"/>
      <c r="P1085" s="136"/>
      <c r="Q1085" s="136"/>
      <c r="R1085" s="136"/>
      <c r="S1085" s="136"/>
      <c r="T1085" s="136"/>
      <c r="U1085" s="136"/>
      <c r="V1085" s="136"/>
      <c r="W1085" s="136"/>
      <c r="X1085" s="136"/>
      <c r="Y1085" s="136"/>
      <c r="Z1085" s="136"/>
    </row>
    <row r="1086" ht="14.25" customHeight="1">
      <c r="A1086" s="136"/>
      <c r="B1086" s="136"/>
      <c r="C1086" s="136"/>
      <c r="D1086" s="136"/>
      <c r="E1086" s="2"/>
      <c r="F1086" s="2"/>
      <c r="G1086" s="136"/>
      <c r="H1086" s="136"/>
      <c r="I1086" s="136"/>
      <c r="J1086" s="136"/>
      <c r="K1086" s="136"/>
      <c r="L1086" s="136"/>
      <c r="M1086" s="136"/>
      <c r="N1086" s="136"/>
      <c r="O1086" s="136"/>
      <c r="P1086" s="136"/>
      <c r="Q1086" s="136"/>
      <c r="R1086" s="136"/>
      <c r="S1086" s="136"/>
      <c r="T1086" s="136"/>
      <c r="U1086" s="136"/>
      <c r="V1086" s="136"/>
      <c r="W1086" s="136"/>
      <c r="X1086" s="136"/>
      <c r="Y1086" s="136"/>
      <c r="Z1086" s="136"/>
    </row>
    <row r="1087" ht="14.25" customHeight="1">
      <c r="A1087" s="136"/>
      <c r="B1087" s="136"/>
      <c r="C1087" s="136"/>
      <c r="D1087" s="136"/>
      <c r="E1087" s="2"/>
      <c r="F1087" s="2"/>
      <c r="G1087" s="136"/>
      <c r="H1087" s="136"/>
      <c r="I1087" s="136"/>
      <c r="J1087" s="136"/>
      <c r="K1087" s="136"/>
      <c r="L1087" s="136"/>
      <c r="M1087" s="136"/>
      <c r="N1087" s="136"/>
      <c r="O1087" s="136"/>
      <c r="P1087" s="136"/>
      <c r="Q1087" s="136"/>
      <c r="R1087" s="136"/>
      <c r="S1087" s="136"/>
      <c r="T1087" s="136"/>
      <c r="U1087" s="136"/>
      <c r="V1087" s="136"/>
      <c r="W1087" s="136"/>
      <c r="X1087" s="136"/>
      <c r="Y1087" s="136"/>
      <c r="Z1087" s="136"/>
    </row>
    <row r="1088" ht="14.25" customHeight="1">
      <c r="A1088" s="136"/>
      <c r="B1088" s="136"/>
      <c r="C1088" s="136"/>
      <c r="D1088" s="136"/>
      <c r="E1088" s="2"/>
      <c r="F1088" s="2"/>
      <c r="G1088" s="136"/>
      <c r="H1088" s="136"/>
      <c r="I1088" s="136"/>
      <c r="J1088" s="136"/>
      <c r="K1088" s="136"/>
      <c r="L1088" s="136"/>
      <c r="M1088" s="136"/>
      <c r="N1088" s="136"/>
      <c r="O1088" s="136"/>
      <c r="P1088" s="136"/>
      <c r="Q1088" s="136"/>
      <c r="R1088" s="136"/>
      <c r="S1088" s="136"/>
      <c r="T1088" s="136"/>
      <c r="U1088" s="136"/>
      <c r="V1088" s="136"/>
      <c r="W1088" s="136"/>
      <c r="X1088" s="136"/>
      <c r="Y1088" s="136"/>
      <c r="Z1088" s="136"/>
    </row>
    <row r="1089" ht="14.25" customHeight="1">
      <c r="A1089" s="136"/>
      <c r="B1089" s="136"/>
      <c r="C1089" s="136"/>
      <c r="D1089" s="136"/>
      <c r="E1089" s="2"/>
      <c r="F1089" s="2"/>
      <c r="G1089" s="136"/>
      <c r="H1089" s="136"/>
      <c r="I1089" s="136"/>
      <c r="J1089" s="136"/>
      <c r="K1089" s="136"/>
      <c r="L1089" s="136"/>
      <c r="M1089" s="136"/>
      <c r="N1089" s="136"/>
      <c r="O1089" s="136"/>
      <c r="P1089" s="136"/>
      <c r="Q1089" s="136"/>
      <c r="R1089" s="136"/>
      <c r="S1089" s="136"/>
      <c r="T1089" s="136"/>
      <c r="U1089" s="136"/>
      <c r="V1089" s="136"/>
      <c r="W1089" s="136"/>
      <c r="X1089" s="136"/>
      <c r="Y1089" s="136"/>
      <c r="Z1089" s="136"/>
    </row>
    <row r="1090" ht="14.25" customHeight="1">
      <c r="A1090" s="136"/>
      <c r="B1090" s="136"/>
      <c r="C1090" s="136"/>
      <c r="D1090" s="136"/>
      <c r="E1090" s="2"/>
      <c r="F1090" s="2"/>
      <c r="G1090" s="136"/>
      <c r="H1090" s="136"/>
      <c r="I1090" s="136"/>
      <c r="J1090" s="136"/>
      <c r="K1090" s="136"/>
      <c r="L1090" s="136"/>
      <c r="M1090" s="136"/>
      <c r="N1090" s="136"/>
      <c r="O1090" s="136"/>
      <c r="P1090" s="136"/>
      <c r="Q1090" s="136"/>
      <c r="R1090" s="136"/>
      <c r="S1090" s="136"/>
      <c r="T1090" s="136"/>
      <c r="U1090" s="136"/>
      <c r="V1090" s="136"/>
      <c r="W1090" s="136"/>
      <c r="X1090" s="136"/>
      <c r="Y1090" s="136"/>
      <c r="Z1090" s="136"/>
    </row>
    <row r="1091" ht="14.25" customHeight="1">
      <c r="A1091" s="136"/>
      <c r="B1091" s="136"/>
      <c r="C1091" s="136"/>
      <c r="D1091" s="136"/>
      <c r="E1091" s="2"/>
      <c r="F1091" s="2"/>
      <c r="G1091" s="136"/>
      <c r="H1091" s="136"/>
      <c r="I1091" s="136"/>
      <c r="J1091" s="136"/>
      <c r="K1091" s="136"/>
      <c r="L1091" s="136"/>
      <c r="M1091" s="136"/>
      <c r="N1091" s="136"/>
      <c r="O1091" s="136"/>
      <c r="P1091" s="136"/>
      <c r="Q1091" s="136"/>
      <c r="R1091" s="136"/>
      <c r="S1091" s="136"/>
      <c r="T1091" s="136"/>
      <c r="U1091" s="136"/>
      <c r="V1091" s="136"/>
      <c r="W1091" s="136"/>
      <c r="X1091" s="136"/>
      <c r="Y1091" s="136"/>
      <c r="Z1091" s="136"/>
    </row>
    <row r="1092" ht="14.25" customHeight="1">
      <c r="A1092" s="136"/>
      <c r="B1092" s="136"/>
      <c r="C1092" s="136"/>
      <c r="D1092" s="136"/>
      <c r="E1092" s="2"/>
      <c r="F1092" s="2"/>
      <c r="G1092" s="136"/>
      <c r="H1092" s="136"/>
      <c r="I1092" s="136"/>
      <c r="J1092" s="136"/>
      <c r="K1092" s="136"/>
      <c r="L1092" s="136"/>
      <c r="M1092" s="136"/>
      <c r="N1092" s="136"/>
      <c r="O1092" s="136"/>
      <c r="P1092" s="136"/>
      <c r="Q1092" s="136"/>
      <c r="R1092" s="136"/>
      <c r="S1092" s="136"/>
      <c r="T1092" s="136"/>
      <c r="U1092" s="136"/>
      <c r="V1092" s="136"/>
      <c r="W1092" s="136"/>
      <c r="X1092" s="136"/>
      <c r="Y1092" s="136"/>
      <c r="Z1092" s="136"/>
    </row>
    <row r="1093" ht="14.25" customHeight="1">
      <c r="A1093" s="136"/>
      <c r="B1093" s="136"/>
      <c r="C1093" s="136"/>
      <c r="D1093" s="136"/>
      <c r="E1093" s="2"/>
      <c r="F1093" s="2"/>
      <c r="G1093" s="136"/>
      <c r="H1093" s="136"/>
      <c r="I1093" s="136"/>
      <c r="J1093" s="136"/>
      <c r="K1093" s="136"/>
      <c r="L1093" s="136"/>
      <c r="M1093" s="136"/>
      <c r="N1093" s="136"/>
      <c r="O1093" s="136"/>
      <c r="P1093" s="136"/>
      <c r="Q1093" s="136"/>
      <c r="R1093" s="136"/>
      <c r="S1093" s="136"/>
      <c r="T1093" s="136"/>
      <c r="U1093" s="136"/>
      <c r="V1093" s="136"/>
      <c r="W1093" s="136"/>
      <c r="X1093" s="136"/>
      <c r="Y1093" s="136"/>
      <c r="Z1093" s="136"/>
    </row>
    <row r="1094" ht="14.25" customHeight="1">
      <c r="A1094" s="136"/>
      <c r="B1094" s="136"/>
      <c r="C1094" s="136"/>
      <c r="D1094" s="136"/>
      <c r="E1094" s="2"/>
      <c r="F1094" s="2"/>
      <c r="G1094" s="136"/>
      <c r="H1094" s="136"/>
      <c r="I1094" s="136"/>
      <c r="J1094" s="136"/>
      <c r="K1094" s="136"/>
      <c r="L1094" s="136"/>
      <c r="M1094" s="136"/>
      <c r="N1094" s="136"/>
      <c r="O1094" s="136"/>
      <c r="P1094" s="136"/>
      <c r="Q1094" s="136"/>
      <c r="R1094" s="136"/>
      <c r="S1094" s="136"/>
      <c r="T1094" s="136"/>
      <c r="U1094" s="136"/>
      <c r="V1094" s="136"/>
      <c r="W1094" s="136"/>
      <c r="X1094" s="136"/>
      <c r="Y1094" s="136"/>
      <c r="Z1094" s="136"/>
    </row>
    <row r="1095" ht="14.25" customHeight="1">
      <c r="A1095" s="136"/>
      <c r="B1095" s="136"/>
      <c r="C1095" s="136"/>
      <c r="D1095" s="136"/>
      <c r="E1095" s="2"/>
      <c r="F1095" s="2"/>
      <c r="G1095" s="136"/>
      <c r="H1095" s="136"/>
      <c r="I1095" s="136"/>
      <c r="J1095" s="136"/>
      <c r="K1095" s="136"/>
      <c r="L1095" s="136"/>
      <c r="M1095" s="136"/>
      <c r="N1095" s="136"/>
      <c r="O1095" s="136"/>
      <c r="P1095" s="136"/>
      <c r="Q1095" s="136"/>
      <c r="R1095" s="136"/>
      <c r="S1095" s="136"/>
      <c r="T1095" s="136"/>
      <c r="U1095" s="136"/>
      <c r="V1095" s="136"/>
      <c r="W1095" s="136"/>
      <c r="X1095" s="136"/>
      <c r="Y1095" s="136"/>
      <c r="Z1095" s="136"/>
    </row>
    <row r="1096" ht="14.25" customHeight="1">
      <c r="A1096" s="136"/>
      <c r="B1096" s="136"/>
      <c r="C1096" s="136"/>
      <c r="D1096" s="136"/>
      <c r="E1096" s="2"/>
      <c r="F1096" s="2"/>
      <c r="G1096" s="136"/>
      <c r="H1096" s="136"/>
      <c r="I1096" s="136"/>
      <c r="J1096" s="136"/>
      <c r="K1096" s="136"/>
      <c r="L1096" s="136"/>
      <c r="M1096" s="136"/>
      <c r="N1096" s="136"/>
      <c r="O1096" s="136"/>
      <c r="P1096" s="136"/>
      <c r="Q1096" s="136"/>
      <c r="R1096" s="136"/>
      <c r="S1096" s="136"/>
      <c r="T1096" s="136"/>
      <c r="U1096" s="136"/>
      <c r="V1096" s="136"/>
      <c r="W1096" s="136"/>
      <c r="X1096" s="136"/>
      <c r="Y1096" s="136"/>
      <c r="Z1096" s="136"/>
    </row>
    <row r="1097" ht="14.25" customHeight="1">
      <c r="A1097" s="136"/>
      <c r="B1097" s="136"/>
      <c r="C1097" s="136"/>
      <c r="D1097" s="136"/>
      <c r="E1097" s="2"/>
      <c r="F1097" s="2"/>
      <c r="G1097" s="136"/>
      <c r="H1097" s="136"/>
      <c r="I1097" s="136"/>
      <c r="J1097" s="136"/>
      <c r="K1097" s="136"/>
      <c r="L1097" s="136"/>
      <c r="M1097" s="136"/>
      <c r="N1097" s="136"/>
      <c r="O1097" s="136"/>
      <c r="P1097" s="136"/>
      <c r="Q1097" s="136"/>
      <c r="R1097" s="136"/>
      <c r="S1097" s="136"/>
      <c r="T1097" s="136"/>
      <c r="U1097" s="136"/>
      <c r="V1097" s="136"/>
      <c r="W1097" s="136"/>
      <c r="X1097" s="136"/>
      <c r="Y1097" s="136"/>
      <c r="Z1097" s="136"/>
    </row>
    <row r="1098" ht="14.25" customHeight="1">
      <c r="A1098" s="136"/>
      <c r="B1098" s="136"/>
      <c r="C1098" s="136"/>
      <c r="D1098" s="136"/>
      <c r="E1098" s="2"/>
      <c r="F1098" s="2"/>
      <c r="G1098" s="136"/>
      <c r="H1098" s="136"/>
      <c r="I1098" s="136"/>
      <c r="J1098" s="136"/>
      <c r="K1098" s="136"/>
      <c r="L1098" s="136"/>
      <c r="M1098" s="136"/>
      <c r="N1098" s="136"/>
      <c r="O1098" s="136"/>
      <c r="P1098" s="136"/>
      <c r="Q1098" s="136"/>
      <c r="R1098" s="136"/>
      <c r="S1098" s="136"/>
      <c r="T1098" s="136"/>
      <c r="U1098" s="136"/>
      <c r="V1098" s="136"/>
      <c r="W1098" s="136"/>
      <c r="X1098" s="136"/>
      <c r="Y1098" s="136"/>
      <c r="Z1098" s="136"/>
    </row>
    <row r="1099" ht="14.25" customHeight="1">
      <c r="A1099" s="136"/>
      <c r="B1099" s="136"/>
      <c r="C1099" s="136"/>
      <c r="D1099" s="136"/>
      <c r="E1099" s="2"/>
      <c r="F1099" s="2"/>
      <c r="G1099" s="136"/>
      <c r="H1099" s="136"/>
      <c r="I1099" s="136"/>
      <c r="J1099" s="136"/>
      <c r="K1099" s="136"/>
      <c r="L1099" s="136"/>
      <c r="M1099" s="136"/>
      <c r="N1099" s="136"/>
      <c r="O1099" s="136"/>
      <c r="P1099" s="136"/>
      <c r="Q1099" s="136"/>
      <c r="R1099" s="136"/>
      <c r="S1099" s="136"/>
      <c r="T1099" s="136"/>
      <c r="U1099" s="136"/>
      <c r="V1099" s="136"/>
      <c r="W1099" s="136"/>
      <c r="X1099" s="136"/>
      <c r="Y1099" s="136"/>
      <c r="Z1099" s="136"/>
    </row>
    <row r="1100" ht="14.25" customHeight="1">
      <c r="A1100" s="136"/>
      <c r="B1100" s="136"/>
      <c r="C1100" s="136"/>
      <c r="D1100" s="136"/>
      <c r="E1100" s="2"/>
      <c r="F1100" s="2"/>
      <c r="G1100" s="136"/>
      <c r="H1100" s="136"/>
      <c r="I1100" s="136"/>
      <c r="J1100" s="136"/>
      <c r="K1100" s="136"/>
      <c r="L1100" s="136"/>
      <c r="M1100" s="136"/>
      <c r="N1100" s="136"/>
      <c r="O1100" s="136"/>
      <c r="P1100" s="136"/>
      <c r="Q1100" s="136"/>
      <c r="R1100" s="136"/>
      <c r="S1100" s="136"/>
      <c r="T1100" s="136"/>
      <c r="U1100" s="136"/>
      <c r="V1100" s="136"/>
      <c r="W1100" s="136"/>
      <c r="X1100" s="136"/>
      <c r="Y1100" s="136"/>
      <c r="Z1100" s="136"/>
    </row>
    <row r="1101" ht="14.25" customHeight="1">
      <c r="A1101" s="136"/>
      <c r="B1101" s="136"/>
      <c r="C1101" s="136"/>
      <c r="D1101" s="136"/>
      <c r="E1101" s="2"/>
      <c r="F1101" s="2"/>
      <c r="G1101" s="136"/>
      <c r="H1101" s="136"/>
      <c r="I1101" s="136"/>
      <c r="J1101" s="136"/>
      <c r="K1101" s="136"/>
      <c r="L1101" s="136"/>
      <c r="M1101" s="136"/>
      <c r="N1101" s="136"/>
      <c r="O1101" s="136"/>
      <c r="P1101" s="136"/>
      <c r="Q1101" s="136"/>
      <c r="R1101" s="136"/>
      <c r="S1101" s="136"/>
      <c r="T1101" s="136"/>
      <c r="U1101" s="136"/>
      <c r="V1101" s="136"/>
      <c r="W1101" s="136"/>
      <c r="X1101" s="136"/>
      <c r="Y1101" s="136"/>
      <c r="Z1101" s="136"/>
    </row>
    <row r="1102" ht="14.25" customHeight="1">
      <c r="A1102" s="136"/>
      <c r="B1102" s="136"/>
      <c r="C1102" s="136"/>
      <c r="D1102" s="136"/>
      <c r="E1102" s="2"/>
      <c r="F1102" s="2"/>
      <c r="G1102" s="136"/>
      <c r="H1102" s="136"/>
      <c r="I1102" s="136"/>
      <c r="J1102" s="136"/>
      <c r="K1102" s="136"/>
      <c r="L1102" s="136"/>
      <c r="M1102" s="136"/>
      <c r="N1102" s="136"/>
      <c r="O1102" s="136"/>
      <c r="P1102" s="136"/>
      <c r="Q1102" s="136"/>
      <c r="R1102" s="136"/>
      <c r="S1102" s="136"/>
      <c r="T1102" s="136"/>
      <c r="U1102" s="136"/>
      <c r="V1102" s="136"/>
      <c r="W1102" s="136"/>
      <c r="X1102" s="136"/>
      <c r="Y1102" s="136"/>
      <c r="Z1102" s="136"/>
    </row>
    <row r="1103" ht="14.25" customHeight="1">
      <c r="A1103" s="136"/>
      <c r="B1103" s="136"/>
      <c r="C1103" s="136"/>
      <c r="D1103" s="136"/>
      <c r="E1103" s="2"/>
      <c r="F1103" s="2"/>
      <c r="G1103" s="136"/>
      <c r="H1103" s="136"/>
      <c r="I1103" s="136"/>
      <c r="J1103" s="136"/>
      <c r="K1103" s="136"/>
      <c r="L1103" s="136"/>
      <c r="M1103" s="136"/>
      <c r="N1103" s="136"/>
      <c r="O1103" s="136"/>
      <c r="P1103" s="136"/>
      <c r="Q1103" s="136"/>
      <c r="R1103" s="136"/>
      <c r="S1103" s="136"/>
      <c r="T1103" s="136"/>
      <c r="U1103" s="136"/>
      <c r="V1103" s="136"/>
      <c r="W1103" s="136"/>
      <c r="X1103" s="136"/>
      <c r="Y1103" s="136"/>
      <c r="Z1103" s="136"/>
    </row>
    <row r="1104" ht="14.25" customHeight="1">
      <c r="A1104" s="136"/>
      <c r="B1104" s="136"/>
      <c r="C1104" s="136"/>
      <c r="D1104" s="136"/>
      <c r="E1104" s="2"/>
      <c r="F1104" s="2"/>
      <c r="G1104" s="136"/>
      <c r="H1104" s="136"/>
      <c r="I1104" s="136"/>
      <c r="J1104" s="136"/>
      <c r="K1104" s="136"/>
      <c r="L1104" s="136"/>
      <c r="M1104" s="136"/>
      <c r="N1104" s="136"/>
      <c r="O1104" s="136"/>
      <c r="P1104" s="136"/>
      <c r="Q1104" s="136"/>
      <c r="R1104" s="136"/>
      <c r="S1104" s="136"/>
      <c r="T1104" s="136"/>
      <c r="U1104" s="136"/>
      <c r="V1104" s="136"/>
      <c r="W1104" s="136"/>
      <c r="X1104" s="136"/>
      <c r="Y1104" s="136"/>
      <c r="Z1104" s="136"/>
    </row>
    <row r="1105" ht="14.25" customHeight="1">
      <c r="A1105" s="136"/>
      <c r="B1105" s="136"/>
      <c r="C1105" s="136"/>
      <c r="D1105" s="136"/>
      <c r="E1105" s="2"/>
      <c r="F1105" s="2"/>
      <c r="G1105" s="136"/>
      <c r="H1105" s="136"/>
      <c r="I1105" s="136"/>
      <c r="J1105" s="136"/>
      <c r="K1105" s="136"/>
      <c r="L1105" s="136"/>
      <c r="M1105" s="136"/>
      <c r="N1105" s="136"/>
      <c r="O1105" s="136"/>
      <c r="P1105" s="136"/>
      <c r="Q1105" s="136"/>
      <c r="R1105" s="136"/>
      <c r="S1105" s="136"/>
      <c r="T1105" s="136"/>
      <c r="U1105" s="136"/>
      <c r="V1105" s="136"/>
      <c r="W1105" s="136"/>
      <c r="X1105" s="136"/>
      <c r="Y1105" s="136"/>
      <c r="Z1105" s="136"/>
    </row>
    <row r="1106" ht="14.25" customHeight="1">
      <c r="A1106" s="136"/>
      <c r="B1106" s="136"/>
      <c r="C1106" s="136"/>
      <c r="D1106" s="136"/>
      <c r="E1106" s="2"/>
      <c r="F1106" s="2"/>
      <c r="G1106" s="136"/>
      <c r="H1106" s="136"/>
      <c r="I1106" s="136"/>
      <c r="J1106" s="136"/>
      <c r="K1106" s="136"/>
      <c r="L1106" s="136"/>
      <c r="M1106" s="136"/>
      <c r="N1106" s="136"/>
      <c r="O1106" s="136"/>
      <c r="P1106" s="136"/>
      <c r="Q1106" s="136"/>
      <c r="R1106" s="136"/>
      <c r="S1106" s="136"/>
      <c r="T1106" s="136"/>
      <c r="U1106" s="136"/>
      <c r="V1106" s="136"/>
      <c r="W1106" s="136"/>
      <c r="X1106" s="136"/>
      <c r="Y1106" s="136"/>
      <c r="Z1106" s="136"/>
    </row>
    <row r="1107" ht="14.25" customHeight="1">
      <c r="A1107" s="136"/>
      <c r="B1107" s="136"/>
      <c r="C1107" s="136"/>
      <c r="D1107" s="136"/>
      <c r="E1107" s="2"/>
      <c r="F1107" s="2"/>
      <c r="G1107" s="136"/>
      <c r="H1107" s="136"/>
      <c r="I1107" s="136"/>
      <c r="J1107" s="136"/>
      <c r="K1107" s="136"/>
      <c r="L1107" s="136"/>
      <c r="M1107" s="136"/>
      <c r="N1107" s="136"/>
      <c r="O1107" s="136"/>
      <c r="P1107" s="136"/>
      <c r="Q1107" s="136"/>
      <c r="R1107" s="136"/>
      <c r="S1107" s="136"/>
      <c r="T1107" s="136"/>
      <c r="U1107" s="136"/>
      <c r="V1107" s="136"/>
      <c r="W1107" s="136"/>
      <c r="X1107" s="136"/>
      <c r="Y1107" s="136"/>
      <c r="Z1107" s="136"/>
    </row>
    <row r="1108" ht="14.25" customHeight="1">
      <c r="A1108" s="136"/>
      <c r="B1108" s="136"/>
      <c r="C1108" s="136"/>
      <c r="D1108" s="136"/>
      <c r="E1108" s="2"/>
      <c r="F1108" s="2"/>
      <c r="G1108" s="136"/>
      <c r="H1108" s="136"/>
      <c r="I1108" s="136"/>
      <c r="J1108" s="136"/>
      <c r="K1108" s="136"/>
      <c r="L1108" s="136"/>
      <c r="M1108" s="136"/>
      <c r="N1108" s="136"/>
      <c r="O1108" s="136"/>
      <c r="P1108" s="136"/>
      <c r="Q1108" s="136"/>
      <c r="R1108" s="136"/>
      <c r="S1108" s="136"/>
      <c r="T1108" s="136"/>
      <c r="U1108" s="136"/>
      <c r="V1108" s="136"/>
      <c r="W1108" s="136"/>
      <c r="X1108" s="136"/>
      <c r="Y1108" s="136"/>
      <c r="Z1108" s="136"/>
    </row>
    <row r="1109" ht="14.25" customHeight="1">
      <c r="A1109" s="136"/>
      <c r="B1109" s="136"/>
      <c r="C1109" s="136"/>
      <c r="D1109" s="136"/>
      <c r="E1109" s="2"/>
      <c r="F1109" s="2"/>
      <c r="G1109" s="136"/>
      <c r="H1109" s="136"/>
      <c r="I1109" s="136"/>
      <c r="J1109" s="136"/>
      <c r="K1109" s="136"/>
      <c r="L1109" s="136"/>
      <c r="M1109" s="136"/>
      <c r="N1109" s="136"/>
      <c r="O1109" s="136"/>
      <c r="P1109" s="136"/>
      <c r="Q1109" s="136"/>
      <c r="R1109" s="136"/>
      <c r="S1109" s="136"/>
      <c r="T1109" s="136"/>
      <c r="U1109" s="136"/>
      <c r="V1109" s="136"/>
      <c r="W1109" s="136"/>
      <c r="X1109" s="136"/>
      <c r="Y1109" s="136"/>
      <c r="Z1109" s="136"/>
    </row>
    <row r="1110" ht="14.25" customHeight="1">
      <c r="A1110" s="136"/>
      <c r="B1110" s="136"/>
      <c r="C1110" s="136"/>
      <c r="D1110" s="136"/>
      <c r="E1110" s="2"/>
      <c r="F1110" s="2"/>
      <c r="G1110" s="136"/>
      <c r="H1110" s="136"/>
      <c r="I1110" s="136"/>
      <c r="J1110" s="136"/>
      <c r="K1110" s="136"/>
      <c r="L1110" s="136"/>
      <c r="M1110" s="136"/>
      <c r="N1110" s="136"/>
      <c r="O1110" s="136"/>
      <c r="P1110" s="136"/>
      <c r="Q1110" s="136"/>
      <c r="R1110" s="136"/>
      <c r="S1110" s="136"/>
      <c r="T1110" s="136"/>
      <c r="U1110" s="136"/>
      <c r="V1110" s="136"/>
      <c r="W1110" s="136"/>
      <c r="X1110" s="136"/>
      <c r="Y1110" s="136"/>
      <c r="Z1110" s="136"/>
    </row>
    <row r="1111" ht="14.25" customHeight="1">
      <c r="A1111" s="136"/>
      <c r="B1111" s="136"/>
      <c r="C1111" s="136"/>
      <c r="D1111" s="136"/>
      <c r="E1111" s="2"/>
      <c r="F1111" s="2"/>
      <c r="G1111" s="136"/>
      <c r="H1111" s="136"/>
      <c r="I1111" s="136"/>
      <c r="J1111" s="136"/>
      <c r="K1111" s="136"/>
      <c r="L1111" s="136"/>
      <c r="M1111" s="136"/>
      <c r="N1111" s="136"/>
      <c r="O1111" s="136"/>
      <c r="P1111" s="136"/>
      <c r="Q1111" s="136"/>
      <c r="R1111" s="136"/>
      <c r="S1111" s="136"/>
      <c r="T1111" s="136"/>
      <c r="U1111" s="136"/>
      <c r="V1111" s="136"/>
      <c r="W1111" s="136"/>
      <c r="X1111" s="136"/>
      <c r="Y1111" s="136"/>
      <c r="Z1111" s="136"/>
    </row>
    <row r="1112" ht="14.25" customHeight="1">
      <c r="A1112" s="136"/>
      <c r="B1112" s="136"/>
      <c r="C1112" s="136"/>
      <c r="D1112" s="136"/>
      <c r="E1112" s="2"/>
      <c r="F1112" s="2"/>
      <c r="G1112" s="136"/>
      <c r="H1112" s="136"/>
      <c r="I1112" s="136"/>
      <c r="J1112" s="136"/>
      <c r="K1112" s="136"/>
      <c r="L1112" s="136"/>
      <c r="M1112" s="136"/>
      <c r="N1112" s="136"/>
      <c r="O1112" s="136"/>
      <c r="P1112" s="136"/>
      <c r="Q1112" s="136"/>
      <c r="R1112" s="136"/>
      <c r="S1112" s="136"/>
      <c r="T1112" s="136"/>
      <c r="U1112" s="136"/>
      <c r="V1112" s="136"/>
      <c r="W1112" s="136"/>
      <c r="X1112" s="136"/>
      <c r="Y1112" s="136"/>
      <c r="Z1112" s="136"/>
    </row>
    <row r="1113" ht="14.25" customHeight="1">
      <c r="A1113" s="136"/>
      <c r="B1113" s="136"/>
      <c r="C1113" s="136"/>
      <c r="D1113" s="136"/>
      <c r="E1113" s="2"/>
      <c r="F1113" s="2"/>
      <c r="G1113" s="136"/>
      <c r="H1113" s="136"/>
      <c r="I1113" s="136"/>
      <c r="J1113" s="136"/>
      <c r="K1113" s="136"/>
      <c r="L1113" s="136"/>
      <c r="M1113" s="136"/>
      <c r="N1113" s="136"/>
      <c r="O1113" s="136"/>
      <c r="P1113" s="136"/>
      <c r="Q1113" s="136"/>
      <c r="R1113" s="136"/>
      <c r="S1113" s="136"/>
      <c r="T1113" s="136"/>
      <c r="U1113" s="136"/>
      <c r="V1113" s="136"/>
      <c r="W1113" s="136"/>
      <c r="X1113" s="136"/>
      <c r="Y1113" s="136"/>
      <c r="Z1113" s="136"/>
    </row>
    <row r="1114" ht="14.25" customHeight="1">
      <c r="A1114" s="136"/>
      <c r="B1114" s="136"/>
      <c r="C1114" s="136"/>
      <c r="D1114" s="136"/>
      <c r="E1114" s="2"/>
      <c r="F1114" s="2"/>
      <c r="G1114" s="136"/>
      <c r="H1114" s="136"/>
      <c r="I1114" s="136"/>
      <c r="J1114" s="136"/>
      <c r="K1114" s="136"/>
      <c r="L1114" s="136"/>
      <c r="M1114" s="136"/>
      <c r="N1114" s="136"/>
      <c r="O1114" s="136"/>
      <c r="P1114" s="136"/>
      <c r="Q1114" s="136"/>
      <c r="R1114" s="136"/>
      <c r="S1114" s="136"/>
      <c r="T1114" s="136"/>
      <c r="U1114" s="136"/>
      <c r="V1114" s="136"/>
      <c r="W1114" s="136"/>
      <c r="X1114" s="136"/>
      <c r="Y1114" s="136"/>
      <c r="Z1114" s="136"/>
    </row>
    <row r="1115" ht="14.25" customHeight="1">
      <c r="A1115" s="136"/>
      <c r="B1115" s="136"/>
      <c r="C1115" s="136"/>
      <c r="D1115" s="136"/>
      <c r="E1115" s="2"/>
      <c r="F1115" s="2"/>
      <c r="G1115" s="136"/>
      <c r="H1115" s="136"/>
      <c r="I1115" s="136"/>
      <c r="J1115" s="136"/>
      <c r="K1115" s="136"/>
      <c r="L1115" s="136"/>
      <c r="M1115" s="136"/>
      <c r="N1115" s="136"/>
      <c r="O1115" s="136"/>
      <c r="P1115" s="136"/>
      <c r="Q1115" s="136"/>
      <c r="R1115" s="136"/>
      <c r="S1115" s="136"/>
      <c r="T1115" s="136"/>
      <c r="U1115" s="136"/>
      <c r="V1115" s="136"/>
      <c r="W1115" s="136"/>
      <c r="X1115" s="136"/>
      <c r="Y1115" s="136"/>
      <c r="Z1115" s="136"/>
    </row>
    <row r="1116" ht="14.25" customHeight="1">
      <c r="A1116" s="136"/>
      <c r="B1116" s="136"/>
      <c r="C1116" s="136"/>
      <c r="D1116" s="136"/>
      <c r="E1116" s="2"/>
      <c r="F1116" s="2"/>
      <c r="G1116" s="136"/>
      <c r="H1116" s="136"/>
      <c r="I1116" s="136"/>
      <c r="J1116" s="136"/>
      <c r="K1116" s="136"/>
      <c r="L1116" s="136"/>
      <c r="M1116" s="136"/>
      <c r="N1116" s="136"/>
      <c r="O1116" s="136"/>
      <c r="P1116" s="136"/>
      <c r="Q1116" s="136"/>
      <c r="R1116" s="136"/>
      <c r="S1116" s="136"/>
      <c r="T1116" s="136"/>
      <c r="U1116" s="136"/>
      <c r="V1116" s="136"/>
      <c r="W1116" s="136"/>
      <c r="X1116" s="136"/>
      <c r="Y1116" s="136"/>
      <c r="Z1116" s="136"/>
    </row>
    <row r="1117" ht="14.25" customHeight="1">
      <c r="A1117" s="136"/>
      <c r="B1117" s="136"/>
      <c r="C1117" s="136"/>
      <c r="D1117" s="136"/>
      <c r="E1117" s="2"/>
      <c r="F1117" s="2"/>
      <c r="G1117" s="136"/>
      <c r="H1117" s="136"/>
      <c r="I1117" s="136"/>
      <c r="J1117" s="136"/>
      <c r="K1117" s="136"/>
      <c r="L1117" s="136"/>
      <c r="M1117" s="136"/>
      <c r="N1117" s="136"/>
      <c r="O1117" s="136"/>
      <c r="P1117" s="136"/>
      <c r="Q1117" s="136"/>
      <c r="R1117" s="136"/>
      <c r="S1117" s="136"/>
      <c r="T1117" s="136"/>
      <c r="U1117" s="136"/>
      <c r="V1117" s="136"/>
      <c r="W1117" s="136"/>
      <c r="X1117" s="136"/>
      <c r="Y1117" s="136"/>
      <c r="Z1117" s="136"/>
    </row>
    <row r="1118" ht="14.25" customHeight="1">
      <c r="A1118" s="136"/>
      <c r="B1118" s="136"/>
      <c r="C1118" s="136"/>
      <c r="D1118" s="136"/>
      <c r="E1118" s="2"/>
      <c r="F1118" s="2"/>
      <c r="G1118" s="136"/>
      <c r="H1118" s="136"/>
      <c r="I1118" s="136"/>
      <c r="J1118" s="136"/>
      <c r="K1118" s="136"/>
      <c r="L1118" s="136"/>
      <c r="M1118" s="136"/>
      <c r="N1118" s="136"/>
      <c r="O1118" s="136"/>
      <c r="P1118" s="136"/>
      <c r="Q1118" s="136"/>
      <c r="R1118" s="136"/>
      <c r="S1118" s="136"/>
      <c r="T1118" s="136"/>
      <c r="U1118" s="136"/>
      <c r="V1118" s="136"/>
      <c r="W1118" s="136"/>
      <c r="X1118" s="136"/>
      <c r="Y1118" s="136"/>
      <c r="Z1118" s="136"/>
    </row>
    <row r="1119" ht="14.25" customHeight="1">
      <c r="A1119" s="136"/>
      <c r="B1119" s="136"/>
      <c r="C1119" s="136"/>
      <c r="D1119" s="136"/>
      <c r="E1119" s="2"/>
      <c r="F1119" s="2"/>
      <c r="G1119" s="136"/>
      <c r="H1119" s="136"/>
      <c r="I1119" s="136"/>
      <c r="J1119" s="136"/>
      <c r="K1119" s="136"/>
      <c r="L1119" s="136"/>
      <c r="M1119" s="136"/>
      <c r="N1119" s="136"/>
      <c r="O1119" s="136"/>
      <c r="P1119" s="136"/>
      <c r="Q1119" s="136"/>
      <c r="R1119" s="136"/>
      <c r="S1119" s="136"/>
      <c r="T1119" s="136"/>
      <c r="U1119" s="136"/>
      <c r="V1119" s="136"/>
      <c r="W1119" s="136"/>
      <c r="X1119" s="136"/>
      <c r="Y1119" s="136"/>
      <c r="Z1119" s="136"/>
    </row>
    <row r="1120" ht="14.25" customHeight="1">
      <c r="A1120" s="136"/>
      <c r="B1120" s="136"/>
      <c r="C1120" s="136"/>
      <c r="D1120" s="136"/>
      <c r="E1120" s="2"/>
      <c r="F1120" s="2"/>
      <c r="G1120" s="136"/>
      <c r="H1120" s="136"/>
      <c r="I1120" s="136"/>
      <c r="J1120" s="136"/>
      <c r="K1120" s="136"/>
      <c r="L1120" s="136"/>
      <c r="M1120" s="136"/>
      <c r="N1120" s="136"/>
      <c r="O1120" s="136"/>
      <c r="P1120" s="136"/>
      <c r="Q1120" s="136"/>
      <c r="R1120" s="136"/>
      <c r="S1120" s="136"/>
      <c r="T1120" s="136"/>
      <c r="U1120" s="136"/>
      <c r="V1120" s="136"/>
      <c r="W1120" s="136"/>
      <c r="X1120" s="136"/>
      <c r="Y1120" s="136"/>
      <c r="Z1120" s="136"/>
    </row>
    <row r="1121" ht="14.25" customHeight="1">
      <c r="A1121" s="136"/>
      <c r="B1121" s="136"/>
      <c r="C1121" s="136"/>
      <c r="D1121" s="136"/>
      <c r="E1121" s="2"/>
      <c r="F1121" s="2"/>
      <c r="G1121" s="136"/>
      <c r="H1121" s="136"/>
      <c r="I1121" s="136"/>
      <c r="J1121" s="136"/>
      <c r="K1121" s="136"/>
      <c r="L1121" s="136"/>
      <c r="M1121" s="136"/>
      <c r="N1121" s="136"/>
      <c r="O1121" s="136"/>
      <c r="P1121" s="136"/>
      <c r="Q1121" s="136"/>
      <c r="R1121" s="136"/>
      <c r="S1121" s="136"/>
      <c r="T1121" s="136"/>
      <c r="U1121" s="136"/>
      <c r="V1121" s="136"/>
      <c r="W1121" s="136"/>
      <c r="X1121" s="136"/>
      <c r="Y1121" s="136"/>
      <c r="Z1121" s="136"/>
    </row>
    <row r="1122" ht="14.25" customHeight="1">
      <c r="A1122" s="136"/>
      <c r="B1122" s="136"/>
      <c r="C1122" s="136"/>
      <c r="D1122" s="136"/>
      <c r="E1122" s="2"/>
      <c r="F1122" s="2"/>
      <c r="G1122" s="136"/>
      <c r="H1122" s="136"/>
      <c r="I1122" s="136"/>
      <c r="J1122" s="136"/>
      <c r="K1122" s="136"/>
      <c r="L1122" s="136"/>
      <c r="M1122" s="136"/>
      <c r="N1122" s="136"/>
      <c r="O1122" s="136"/>
      <c r="P1122" s="136"/>
      <c r="Q1122" s="136"/>
      <c r="R1122" s="136"/>
      <c r="S1122" s="136"/>
      <c r="T1122" s="136"/>
      <c r="U1122" s="136"/>
      <c r="V1122" s="136"/>
      <c r="W1122" s="136"/>
      <c r="X1122" s="136"/>
      <c r="Y1122" s="136"/>
      <c r="Z1122" s="136"/>
    </row>
    <row r="1123" ht="14.25" customHeight="1">
      <c r="A1123" s="136"/>
      <c r="B1123" s="136"/>
      <c r="C1123" s="136"/>
      <c r="D1123" s="136"/>
      <c r="E1123" s="2"/>
      <c r="F1123" s="2"/>
      <c r="G1123" s="136"/>
      <c r="H1123" s="136"/>
      <c r="I1123" s="136"/>
      <c r="J1123" s="136"/>
      <c r="K1123" s="136"/>
      <c r="L1123" s="136"/>
      <c r="M1123" s="136"/>
      <c r="N1123" s="136"/>
      <c r="O1123" s="136"/>
      <c r="P1123" s="136"/>
      <c r="Q1123" s="136"/>
      <c r="R1123" s="136"/>
      <c r="S1123" s="136"/>
      <c r="T1123" s="136"/>
      <c r="U1123" s="136"/>
      <c r="V1123" s="136"/>
      <c r="W1123" s="136"/>
      <c r="X1123" s="136"/>
      <c r="Y1123" s="136"/>
      <c r="Z1123" s="136"/>
    </row>
    <row r="1124" ht="14.25" customHeight="1">
      <c r="A1124" s="136"/>
      <c r="B1124" s="136"/>
      <c r="C1124" s="136"/>
      <c r="D1124" s="136"/>
      <c r="E1124" s="2"/>
      <c r="F1124" s="2"/>
      <c r="G1124" s="136"/>
      <c r="H1124" s="136"/>
      <c r="I1124" s="136"/>
      <c r="J1124" s="136"/>
      <c r="K1124" s="136"/>
      <c r="L1124" s="136"/>
      <c r="M1124" s="136"/>
      <c r="N1124" s="136"/>
      <c r="O1124" s="136"/>
      <c r="P1124" s="136"/>
      <c r="Q1124" s="136"/>
      <c r="R1124" s="136"/>
      <c r="S1124" s="136"/>
      <c r="T1124" s="136"/>
      <c r="U1124" s="136"/>
      <c r="V1124" s="136"/>
      <c r="W1124" s="136"/>
      <c r="X1124" s="136"/>
      <c r="Y1124" s="136"/>
      <c r="Z1124" s="136"/>
    </row>
    <row r="1125" ht="14.25" customHeight="1">
      <c r="A1125" s="136"/>
      <c r="B1125" s="136"/>
      <c r="C1125" s="136"/>
      <c r="D1125" s="136"/>
      <c r="E1125" s="2"/>
      <c r="F1125" s="2"/>
      <c r="G1125" s="136"/>
      <c r="H1125" s="136"/>
      <c r="I1125" s="136"/>
      <c r="J1125" s="136"/>
      <c r="K1125" s="136"/>
      <c r="L1125" s="136"/>
      <c r="M1125" s="136"/>
      <c r="N1125" s="136"/>
      <c r="O1125" s="136"/>
      <c r="P1125" s="136"/>
      <c r="Q1125" s="136"/>
      <c r="R1125" s="136"/>
      <c r="S1125" s="136"/>
      <c r="T1125" s="136"/>
      <c r="U1125" s="136"/>
      <c r="V1125" s="136"/>
      <c r="W1125" s="136"/>
      <c r="X1125" s="136"/>
      <c r="Y1125" s="136"/>
      <c r="Z1125" s="136"/>
    </row>
    <row r="1126" ht="14.25" customHeight="1">
      <c r="A1126" s="136"/>
      <c r="B1126" s="136"/>
      <c r="C1126" s="136"/>
      <c r="D1126" s="136"/>
      <c r="E1126" s="2"/>
      <c r="F1126" s="2"/>
      <c r="G1126" s="136"/>
      <c r="H1126" s="136"/>
      <c r="I1126" s="136"/>
      <c r="J1126" s="136"/>
      <c r="K1126" s="136"/>
      <c r="L1126" s="136"/>
      <c r="M1126" s="136"/>
      <c r="N1126" s="136"/>
      <c r="O1126" s="136"/>
      <c r="P1126" s="136"/>
      <c r="Q1126" s="136"/>
      <c r="R1126" s="136"/>
      <c r="S1126" s="136"/>
      <c r="T1126" s="136"/>
      <c r="U1126" s="136"/>
      <c r="V1126" s="136"/>
      <c r="W1126" s="136"/>
      <c r="X1126" s="136"/>
      <c r="Y1126" s="136"/>
      <c r="Z1126" s="136"/>
    </row>
    <row r="1127" ht="14.25" customHeight="1">
      <c r="A1127" s="136"/>
      <c r="B1127" s="136"/>
      <c r="C1127" s="136"/>
      <c r="D1127" s="136"/>
      <c r="E1127" s="2"/>
      <c r="F1127" s="2"/>
      <c r="G1127" s="136"/>
      <c r="H1127" s="136"/>
      <c r="I1127" s="136"/>
      <c r="J1127" s="136"/>
      <c r="K1127" s="136"/>
      <c r="L1127" s="136"/>
      <c r="M1127" s="136"/>
      <c r="N1127" s="136"/>
      <c r="O1127" s="136"/>
      <c r="P1127" s="136"/>
      <c r="Q1127" s="136"/>
      <c r="R1127" s="136"/>
      <c r="S1127" s="136"/>
      <c r="T1127" s="136"/>
      <c r="U1127" s="136"/>
      <c r="V1127" s="136"/>
      <c r="W1127" s="136"/>
      <c r="X1127" s="136"/>
      <c r="Y1127" s="136"/>
      <c r="Z1127" s="136"/>
    </row>
    <row r="1128" ht="14.25" customHeight="1">
      <c r="A1128" s="136"/>
      <c r="B1128" s="136"/>
      <c r="C1128" s="136"/>
      <c r="D1128" s="136"/>
      <c r="E1128" s="2"/>
      <c r="F1128" s="2"/>
      <c r="G1128" s="136"/>
      <c r="H1128" s="136"/>
      <c r="I1128" s="136"/>
      <c r="J1128" s="136"/>
      <c r="K1128" s="136"/>
      <c r="L1128" s="136"/>
      <c r="M1128" s="136"/>
      <c r="N1128" s="136"/>
      <c r="O1128" s="136"/>
      <c r="P1128" s="136"/>
      <c r="Q1128" s="136"/>
      <c r="R1128" s="136"/>
      <c r="S1128" s="136"/>
      <c r="T1128" s="136"/>
      <c r="U1128" s="136"/>
      <c r="V1128" s="136"/>
      <c r="W1128" s="136"/>
      <c r="X1128" s="136"/>
      <c r="Y1128" s="136"/>
      <c r="Z1128" s="136"/>
    </row>
    <row r="1129" ht="14.25" customHeight="1">
      <c r="A1129" s="136"/>
      <c r="B1129" s="136"/>
      <c r="C1129" s="136"/>
      <c r="D1129" s="136"/>
      <c r="E1129" s="2"/>
      <c r="F1129" s="2"/>
      <c r="G1129" s="136"/>
      <c r="H1129" s="136"/>
      <c r="I1129" s="136"/>
      <c r="J1129" s="136"/>
      <c r="K1129" s="136"/>
      <c r="L1129" s="136"/>
      <c r="M1129" s="136"/>
      <c r="N1129" s="136"/>
      <c r="O1129" s="136"/>
      <c r="P1129" s="136"/>
      <c r="Q1129" s="136"/>
      <c r="R1129" s="136"/>
      <c r="S1129" s="136"/>
      <c r="T1129" s="136"/>
      <c r="U1129" s="136"/>
      <c r="V1129" s="136"/>
      <c r="W1129" s="136"/>
      <c r="X1129" s="136"/>
      <c r="Y1129" s="136"/>
      <c r="Z1129" s="136"/>
    </row>
    <row r="1130" ht="14.25" customHeight="1">
      <c r="A1130" s="136"/>
      <c r="B1130" s="136"/>
      <c r="C1130" s="136"/>
      <c r="D1130" s="136"/>
      <c r="E1130" s="2"/>
      <c r="F1130" s="2"/>
      <c r="G1130" s="136"/>
      <c r="H1130" s="136"/>
      <c r="I1130" s="136"/>
      <c r="J1130" s="136"/>
      <c r="K1130" s="136"/>
      <c r="L1130" s="136"/>
      <c r="M1130" s="136"/>
      <c r="N1130" s="136"/>
      <c r="O1130" s="136"/>
      <c r="P1130" s="136"/>
      <c r="Q1130" s="136"/>
      <c r="R1130" s="136"/>
      <c r="S1130" s="136"/>
      <c r="T1130" s="136"/>
      <c r="U1130" s="136"/>
      <c r="V1130" s="136"/>
      <c r="W1130" s="136"/>
      <c r="X1130" s="136"/>
      <c r="Y1130" s="136"/>
      <c r="Z1130" s="136"/>
    </row>
    <row r="1131" ht="14.25" customHeight="1">
      <c r="A1131" s="136"/>
      <c r="B1131" s="136"/>
      <c r="C1131" s="136"/>
      <c r="D1131" s="136"/>
      <c r="E1131" s="2"/>
      <c r="F1131" s="2"/>
      <c r="G1131" s="136"/>
      <c r="H1131" s="136"/>
      <c r="I1131" s="136"/>
      <c r="J1131" s="136"/>
      <c r="K1131" s="136"/>
      <c r="L1131" s="136"/>
      <c r="M1131" s="136"/>
      <c r="N1131" s="136"/>
      <c r="O1131" s="136"/>
      <c r="P1131" s="136"/>
      <c r="Q1131" s="136"/>
      <c r="R1131" s="136"/>
      <c r="S1131" s="136"/>
      <c r="T1131" s="136"/>
      <c r="U1131" s="136"/>
      <c r="V1131" s="136"/>
      <c r="W1131" s="136"/>
      <c r="X1131" s="136"/>
      <c r="Y1131" s="136"/>
      <c r="Z1131" s="136"/>
    </row>
    <row r="1132" ht="14.25" customHeight="1">
      <c r="A1132" s="136"/>
      <c r="B1132" s="136"/>
      <c r="C1132" s="136"/>
      <c r="D1132" s="136"/>
      <c r="E1132" s="2"/>
      <c r="F1132" s="2"/>
      <c r="G1132" s="136"/>
      <c r="H1132" s="136"/>
      <c r="I1132" s="136"/>
      <c r="J1132" s="136"/>
      <c r="K1132" s="136"/>
      <c r="L1132" s="136"/>
      <c r="M1132" s="136"/>
      <c r="N1132" s="136"/>
      <c r="O1132" s="136"/>
      <c r="P1132" s="136"/>
      <c r="Q1132" s="136"/>
      <c r="R1132" s="136"/>
      <c r="S1132" s="136"/>
      <c r="T1132" s="136"/>
      <c r="U1132" s="136"/>
      <c r="V1132" s="136"/>
      <c r="W1132" s="136"/>
      <c r="X1132" s="136"/>
      <c r="Y1132" s="136"/>
      <c r="Z1132" s="136"/>
    </row>
    <row r="1133" ht="14.25" customHeight="1">
      <c r="A1133" s="136"/>
      <c r="B1133" s="136"/>
      <c r="C1133" s="136"/>
      <c r="D1133" s="136"/>
      <c r="E1133" s="2"/>
      <c r="F1133" s="2"/>
      <c r="G1133" s="136"/>
      <c r="H1133" s="136"/>
      <c r="I1133" s="136"/>
      <c r="J1133" s="136"/>
      <c r="K1133" s="136"/>
      <c r="L1133" s="136"/>
      <c r="M1133" s="136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  <c r="X1133" s="136"/>
      <c r="Y1133" s="136"/>
      <c r="Z1133" s="136"/>
    </row>
    <row r="1134" ht="14.25" customHeight="1">
      <c r="A1134" s="136"/>
      <c r="B1134" s="136"/>
      <c r="C1134" s="136"/>
      <c r="D1134" s="136"/>
      <c r="E1134" s="2"/>
      <c r="F1134" s="2"/>
      <c r="G1134" s="136"/>
      <c r="H1134" s="136"/>
      <c r="I1134" s="136"/>
      <c r="J1134" s="136"/>
      <c r="K1134" s="136"/>
      <c r="L1134" s="136"/>
      <c r="M1134" s="136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  <c r="X1134" s="136"/>
      <c r="Y1134" s="136"/>
      <c r="Z1134" s="136"/>
    </row>
    <row r="1135" ht="14.25" customHeight="1">
      <c r="A1135" s="136"/>
      <c r="B1135" s="136"/>
      <c r="C1135" s="136"/>
      <c r="D1135" s="136"/>
      <c r="E1135" s="2"/>
      <c r="F1135" s="2"/>
      <c r="G1135" s="136"/>
      <c r="H1135" s="136"/>
      <c r="I1135" s="136"/>
      <c r="J1135" s="136"/>
      <c r="K1135" s="136"/>
      <c r="L1135" s="136"/>
      <c r="M1135" s="136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  <c r="X1135" s="136"/>
      <c r="Y1135" s="136"/>
      <c r="Z1135" s="136"/>
    </row>
    <row r="1136" ht="14.25" customHeight="1">
      <c r="A1136" s="136"/>
      <c r="B1136" s="136"/>
      <c r="C1136" s="136"/>
      <c r="D1136" s="136"/>
      <c r="E1136" s="2"/>
      <c r="F1136" s="2"/>
      <c r="G1136" s="136"/>
      <c r="H1136" s="136"/>
      <c r="I1136" s="136"/>
      <c r="J1136" s="136"/>
      <c r="K1136" s="136"/>
      <c r="L1136" s="136"/>
      <c r="M1136" s="136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  <c r="X1136" s="136"/>
      <c r="Y1136" s="136"/>
      <c r="Z1136" s="136"/>
    </row>
    <row r="1137" ht="14.25" customHeight="1">
      <c r="A1137" s="136"/>
      <c r="B1137" s="136"/>
      <c r="C1137" s="136"/>
      <c r="D1137" s="136"/>
      <c r="E1137" s="2"/>
      <c r="F1137" s="2"/>
      <c r="G1137" s="136"/>
      <c r="H1137" s="136"/>
      <c r="I1137" s="136"/>
      <c r="J1137" s="136"/>
      <c r="K1137" s="136"/>
      <c r="L1137" s="136"/>
      <c r="M1137" s="136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  <c r="X1137" s="136"/>
      <c r="Y1137" s="136"/>
      <c r="Z1137" s="136"/>
    </row>
    <row r="1138" ht="14.25" customHeight="1">
      <c r="A1138" s="136"/>
      <c r="B1138" s="136"/>
      <c r="C1138" s="136"/>
      <c r="D1138" s="136"/>
      <c r="E1138" s="2"/>
      <c r="F1138" s="2"/>
      <c r="G1138" s="136"/>
      <c r="H1138" s="136"/>
      <c r="I1138" s="136"/>
      <c r="J1138" s="136"/>
      <c r="K1138" s="136"/>
      <c r="L1138" s="136"/>
      <c r="M1138" s="136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  <c r="X1138" s="136"/>
      <c r="Y1138" s="136"/>
      <c r="Z1138" s="136"/>
    </row>
    <row r="1139" ht="14.25" customHeight="1">
      <c r="A1139" s="136"/>
      <c r="B1139" s="136"/>
      <c r="C1139" s="136"/>
      <c r="D1139" s="136"/>
      <c r="E1139" s="2"/>
      <c r="F1139" s="2"/>
      <c r="G1139" s="136"/>
      <c r="H1139" s="136"/>
      <c r="I1139" s="136"/>
      <c r="J1139" s="136"/>
      <c r="K1139" s="136"/>
      <c r="L1139" s="136"/>
      <c r="M1139" s="136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  <c r="X1139" s="136"/>
      <c r="Y1139" s="136"/>
      <c r="Z1139" s="136"/>
    </row>
    <row r="1140" ht="14.25" customHeight="1">
      <c r="A1140" s="136"/>
      <c r="B1140" s="136"/>
      <c r="C1140" s="136"/>
      <c r="D1140" s="136"/>
      <c r="E1140" s="2"/>
      <c r="F1140" s="2"/>
      <c r="G1140" s="136"/>
      <c r="H1140" s="136"/>
      <c r="I1140" s="136"/>
      <c r="J1140" s="136"/>
      <c r="K1140" s="136"/>
      <c r="L1140" s="136"/>
      <c r="M1140" s="136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  <c r="X1140" s="136"/>
      <c r="Y1140" s="136"/>
      <c r="Z1140" s="136"/>
    </row>
    <row r="1141" ht="14.25" customHeight="1">
      <c r="A1141" s="136"/>
      <c r="B1141" s="136"/>
      <c r="C1141" s="136"/>
      <c r="D1141" s="136"/>
      <c r="E1141" s="2"/>
      <c r="F1141" s="2"/>
      <c r="G1141" s="136"/>
      <c r="H1141" s="136"/>
      <c r="I1141" s="136"/>
      <c r="J1141" s="136"/>
      <c r="K1141" s="136"/>
      <c r="L1141" s="136"/>
      <c r="M1141" s="136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  <c r="X1141" s="136"/>
      <c r="Y1141" s="136"/>
      <c r="Z1141" s="136"/>
    </row>
    <row r="1142" ht="14.25" customHeight="1">
      <c r="A1142" s="136"/>
      <c r="B1142" s="136"/>
      <c r="C1142" s="136"/>
      <c r="D1142" s="136"/>
      <c r="E1142" s="2"/>
      <c r="F1142" s="2"/>
      <c r="G1142" s="136"/>
      <c r="H1142" s="136"/>
      <c r="I1142" s="136"/>
      <c r="J1142" s="136"/>
      <c r="K1142" s="136"/>
      <c r="L1142" s="136"/>
      <c r="M1142" s="136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  <c r="X1142" s="136"/>
      <c r="Y1142" s="136"/>
      <c r="Z1142" s="136"/>
    </row>
    <row r="1143" ht="14.25" customHeight="1">
      <c r="A1143" s="136"/>
      <c r="B1143" s="136"/>
      <c r="C1143" s="136"/>
      <c r="D1143" s="136"/>
      <c r="E1143" s="2"/>
      <c r="F1143" s="2"/>
      <c r="G1143" s="136"/>
      <c r="H1143" s="136"/>
      <c r="I1143" s="136"/>
      <c r="J1143" s="136"/>
      <c r="K1143" s="136"/>
      <c r="L1143" s="136"/>
      <c r="M1143" s="136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  <c r="X1143" s="136"/>
      <c r="Y1143" s="136"/>
      <c r="Z1143" s="136"/>
    </row>
    <row r="1144" ht="14.25" customHeight="1">
      <c r="A1144" s="136"/>
      <c r="B1144" s="136"/>
      <c r="C1144" s="136"/>
      <c r="D1144" s="136"/>
      <c r="E1144" s="2"/>
      <c r="F1144" s="2"/>
      <c r="G1144" s="136"/>
      <c r="H1144" s="136"/>
      <c r="I1144" s="136"/>
      <c r="J1144" s="136"/>
      <c r="K1144" s="136"/>
      <c r="L1144" s="136"/>
      <c r="M1144" s="136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  <c r="X1144" s="136"/>
      <c r="Y1144" s="136"/>
      <c r="Z1144" s="136"/>
    </row>
    <row r="1145" ht="14.25" customHeight="1">
      <c r="A1145" s="136"/>
      <c r="B1145" s="136"/>
      <c r="C1145" s="136"/>
      <c r="D1145" s="136"/>
      <c r="E1145" s="2"/>
      <c r="F1145" s="2"/>
      <c r="G1145" s="136"/>
      <c r="H1145" s="136"/>
      <c r="I1145" s="136"/>
      <c r="J1145" s="136"/>
      <c r="K1145" s="136"/>
      <c r="L1145" s="136"/>
      <c r="M1145" s="136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  <c r="X1145" s="136"/>
      <c r="Y1145" s="136"/>
      <c r="Z1145" s="136"/>
    </row>
    <row r="1146" ht="14.25" customHeight="1">
      <c r="A1146" s="136"/>
      <c r="B1146" s="136"/>
      <c r="C1146" s="136"/>
      <c r="D1146" s="136"/>
      <c r="E1146" s="2"/>
      <c r="F1146" s="2"/>
      <c r="G1146" s="136"/>
      <c r="H1146" s="136"/>
      <c r="I1146" s="136"/>
      <c r="J1146" s="136"/>
      <c r="K1146" s="136"/>
      <c r="L1146" s="136"/>
      <c r="M1146" s="136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  <c r="X1146" s="136"/>
      <c r="Y1146" s="136"/>
      <c r="Z1146" s="136"/>
    </row>
    <row r="1147" ht="14.25" customHeight="1">
      <c r="A1147" s="136"/>
      <c r="B1147" s="136"/>
      <c r="C1147" s="136"/>
      <c r="D1147" s="136"/>
      <c r="E1147" s="2"/>
      <c r="F1147" s="2"/>
      <c r="G1147" s="136"/>
      <c r="H1147" s="136"/>
      <c r="I1147" s="136"/>
      <c r="J1147" s="136"/>
      <c r="K1147" s="136"/>
      <c r="L1147" s="136"/>
      <c r="M1147" s="136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  <c r="X1147" s="136"/>
      <c r="Y1147" s="136"/>
      <c r="Z1147" s="136"/>
    </row>
    <row r="1148" ht="14.25" customHeight="1">
      <c r="A1148" s="136"/>
      <c r="B1148" s="136"/>
      <c r="C1148" s="136"/>
      <c r="D1148" s="136"/>
      <c r="E1148" s="2"/>
      <c r="F1148" s="2"/>
      <c r="G1148" s="136"/>
      <c r="H1148" s="136"/>
      <c r="I1148" s="136"/>
      <c r="J1148" s="136"/>
      <c r="K1148" s="136"/>
      <c r="L1148" s="136"/>
      <c r="M1148" s="136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  <c r="X1148" s="136"/>
      <c r="Y1148" s="136"/>
      <c r="Z1148" s="136"/>
    </row>
    <row r="1149" ht="14.25" customHeight="1">
      <c r="A1149" s="136"/>
      <c r="B1149" s="136"/>
      <c r="C1149" s="136"/>
      <c r="D1149" s="136"/>
      <c r="E1149" s="2"/>
      <c r="F1149" s="2"/>
      <c r="G1149" s="136"/>
      <c r="H1149" s="136"/>
      <c r="I1149" s="136"/>
      <c r="J1149" s="136"/>
      <c r="K1149" s="136"/>
      <c r="L1149" s="136"/>
      <c r="M1149" s="136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  <c r="X1149" s="136"/>
      <c r="Y1149" s="136"/>
      <c r="Z1149" s="136"/>
    </row>
    <row r="1150" ht="14.25" customHeight="1">
      <c r="A1150" s="136"/>
      <c r="B1150" s="136"/>
      <c r="C1150" s="136"/>
      <c r="D1150" s="136"/>
      <c r="E1150" s="2"/>
      <c r="F1150" s="2"/>
      <c r="G1150" s="136"/>
      <c r="H1150" s="136"/>
      <c r="I1150" s="136"/>
      <c r="J1150" s="136"/>
      <c r="K1150" s="136"/>
      <c r="L1150" s="136"/>
      <c r="M1150" s="136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  <c r="X1150" s="136"/>
      <c r="Y1150" s="136"/>
      <c r="Z1150" s="136"/>
    </row>
    <row r="1151" ht="14.25" customHeight="1">
      <c r="A1151" s="136"/>
      <c r="B1151" s="136"/>
      <c r="C1151" s="136"/>
      <c r="D1151" s="136"/>
      <c r="E1151" s="2"/>
      <c r="F1151" s="2"/>
      <c r="G1151" s="136"/>
      <c r="H1151" s="136"/>
      <c r="I1151" s="136"/>
      <c r="J1151" s="136"/>
      <c r="K1151" s="136"/>
      <c r="L1151" s="136"/>
      <c r="M1151" s="136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  <c r="X1151" s="136"/>
      <c r="Y1151" s="136"/>
      <c r="Z1151" s="136"/>
    </row>
    <row r="1152" ht="14.25" customHeight="1">
      <c r="A1152" s="136"/>
      <c r="B1152" s="136"/>
      <c r="C1152" s="136"/>
      <c r="D1152" s="136"/>
      <c r="E1152" s="2"/>
      <c r="F1152" s="2"/>
      <c r="G1152" s="136"/>
      <c r="H1152" s="136"/>
      <c r="I1152" s="136"/>
      <c r="J1152" s="136"/>
      <c r="K1152" s="136"/>
      <c r="L1152" s="136"/>
      <c r="M1152" s="136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  <c r="X1152" s="136"/>
      <c r="Y1152" s="136"/>
      <c r="Z1152" s="136"/>
    </row>
    <row r="1153" ht="14.25" customHeight="1">
      <c r="A1153" s="136"/>
      <c r="B1153" s="136"/>
      <c r="C1153" s="136"/>
      <c r="D1153" s="136"/>
      <c r="E1153" s="2"/>
      <c r="F1153" s="2"/>
      <c r="G1153" s="136"/>
      <c r="H1153" s="136"/>
      <c r="I1153" s="136"/>
      <c r="J1153" s="136"/>
      <c r="K1153" s="136"/>
      <c r="L1153" s="136"/>
      <c r="M1153" s="136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  <c r="X1153" s="136"/>
      <c r="Y1153" s="136"/>
      <c r="Z1153" s="136"/>
    </row>
    <row r="1154" ht="14.25" customHeight="1">
      <c r="A1154" s="136"/>
      <c r="B1154" s="136"/>
      <c r="C1154" s="136"/>
      <c r="D1154" s="136"/>
      <c r="E1154" s="2"/>
      <c r="F1154" s="2"/>
      <c r="G1154" s="136"/>
      <c r="H1154" s="136"/>
      <c r="I1154" s="136"/>
      <c r="J1154" s="136"/>
      <c r="K1154" s="136"/>
      <c r="L1154" s="136"/>
      <c r="M1154" s="136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  <c r="X1154" s="136"/>
      <c r="Y1154" s="136"/>
      <c r="Z1154" s="136"/>
    </row>
    <row r="1155" ht="14.25" customHeight="1">
      <c r="A1155" s="136"/>
      <c r="B1155" s="136"/>
      <c r="C1155" s="136"/>
      <c r="D1155" s="136"/>
      <c r="E1155" s="2"/>
      <c r="F1155" s="2"/>
      <c r="G1155" s="136"/>
      <c r="H1155" s="136"/>
      <c r="I1155" s="136"/>
      <c r="J1155" s="136"/>
      <c r="K1155" s="136"/>
      <c r="L1155" s="136"/>
      <c r="M1155" s="136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  <c r="X1155" s="136"/>
      <c r="Y1155" s="136"/>
      <c r="Z1155" s="136"/>
    </row>
    <row r="1156" ht="14.25" customHeight="1">
      <c r="A1156" s="136"/>
      <c r="B1156" s="136"/>
      <c r="C1156" s="136"/>
      <c r="D1156" s="136"/>
      <c r="E1156" s="2"/>
      <c r="F1156" s="2"/>
      <c r="G1156" s="136"/>
      <c r="H1156" s="136"/>
      <c r="I1156" s="136"/>
      <c r="J1156" s="136"/>
      <c r="K1156" s="136"/>
      <c r="L1156" s="136"/>
      <c r="M1156" s="136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  <c r="X1156" s="136"/>
      <c r="Y1156" s="136"/>
      <c r="Z1156" s="136"/>
    </row>
    <row r="1157" ht="14.25" customHeight="1">
      <c r="A1157" s="136"/>
      <c r="B1157" s="136"/>
      <c r="C1157" s="136"/>
      <c r="D1157" s="136"/>
      <c r="E1157" s="2"/>
      <c r="F1157" s="2"/>
      <c r="G1157" s="136"/>
      <c r="H1157" s="136"/>
      <c r="I1157" s="136"/>
      <c r="J1157" s="136"/>
      <c r="K1157" s="136"/>
      <c r="L1157" s="136"/>
      <c r="M1157" s="136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  <c r="X1157" s="136"/>
      <c r="Y1157" s="136"/>
      <c r="Z1157" s="136"/>
    </row>
    <row r="1158" ht="14.25" customHeight="1">
      <c r="A1158" s="136"/>
      <c r="B1158" s="136"/>
      <c r="C1158" s="136"/>
      <c r="D1158" s="136"/>
      <c r="E1158" s="2"/>
      <c r="F1158" s="2"/>
      <c r="G1158" s="136"/>
      <c r="H1158" s="136"/>
      <c r="I1158" s="136"/>
      <c r="J1158" s="136"/>
      <c r="K1158" s="136"/>
      <c r="L1158" s="136"/>
      <c r="M1158" s="136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  <c r="X1158" s="136"/>
      <c r="Y1158" s="136"/>
      <c r="Z1158" s="136"/>
    </row>
    <row r="1159" ht="14.25" customHeight="1">
      <c r="A1159" s="136"/>
      <c r="B1159" s="136"/>
      <c r="C1159" s="136"/>
      <c r="D1159" s="136"/>
      <c r="E1159" s="2"/>
      <c r="F1159" s="2"/>
      <c r="G1159" s="136"/>
      <c r="H1159" s="136"/>
      <c r="I1159" s="136"/>
      <c r="J1159" s="136"/>
      <c r="K1159" s="136"/>
      <c r="L1159" s="136"/>
      <c r="M1159" s="136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  <c r="X1159" s="136"/>
      <c r="Y1159" s="136"/>
      <c r="Z1159" s="136"/>
    </row>
    <row r="1160" ht="14.25" customHeight="1">
      <c r="A1160" s="136"/>
      <c r="B1160" s="136"/>
      <c r="C1160" s="136"/>
      <c r="D1160" s="136"/>
      <c r="E1160" s="2"/>
      <c r="F1160" s="2"/>
      <c r="G1160" s="136"/>
      <c r="H1160" s="136"/>
      <c r="I1160" s="136"/>
      <c r="J1160" s="136"/>
      <c r="K1160" s="136"/>
      <c r="L1160" s="136"/>
      <c r="M1160" s="136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  <c r="X1160" s="136"/>
      <c r="Y1160" s="136"/>
      <c r="Z1160" s="136"/>
    </row>
    <row r="1161" ht="14.25" customHeight="1">
      <c r="A1161" s="136"/>
      <c r="B1161" s="136"/>
      <c r="C1161" s="136"/>
      <c r="D1161" s="136"/>
      <c r="E1161" s="2"/>
      <c r="F1161" s="2"/>
      <c r="G1161" s="136"/>
      <c r="H1161" s="136"/>
      <c r="I1161" s="136"/>
      <c r="J1161" s="136"/>
      <c r="K1161" s="136"/>
      <c r="L1161" s="136"/>
      <c r="M1161" s="136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  <c r="X1161" s="136"/>
      <c r="Y1161" s="136"/>
      <c r="Z1161" s="136"/>
    </row>
    <row r="1162" ht="14.25" customHeight="1">
      <c r="A1162" s="136"/>
      <c r="B1162" s="136"/>
      <c r="C1162" s="136"/>
      <c r="D1162" s="136"/>
      <c r="E1162" s="2"/>
      <c r="F1162" s="2"/>
      <c r="G1162" s="136"/>
      <c r="H1162" s="136"/>
      <c r="I1162" s="136"/>
      <c r="J1162" s="136"/>
      <c r="K1162" s="136"/>
      <c r="L1162" s="136"/>
      <c r="M1162" s="136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  <c r="X1162" s="136"/>
      <c r="Y1162" s="136"/>
      <c r="Z1162" s="136"/>
    </row>
    <row r="1163" ht="14.25" customHeight="1">
      <c r="A1163" s="136"/>
      <c r="B1163" s="136"/>
      <c r="C1163" s="136"/>
      <c r="D1163" s="136"/>
      <c r="E1163" s="2"/>
      <c r="F1163" s="2"/>
      <c r="G1163" s="136"/>
      <c r="H1163" s="136"/>
      <c r="I1163" s="136"/>
      <c r="J1163" s="136"/>
      <c r="K1163" s="136"/>
      <c r="L1163" s="136"/>
      <c r="M1163" s="136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  <c r="X1163" s="136"/>
      <c r="Y1163" s="136"/>
      <c r="Z1163" s="136"/>
    </row>
    <row r="1164" ht="14.25" customHeight="1">
      <c r="A1164" s="136"/>
      <c r="B1164" s="136"/>
      <c r="C1164" s="136"/>
      <c r="D1164" s="136"/>
      <c r="E1164" s="2"/>
      <c r="F1164" s="2"/>
      <c r="G1164" s="136"/>
      <c r="H1164" s="136"/>
      <c r="I1164" s="136"/>
      <c r="J1164" s="136"/>
      <c r="K1164" s="136"/>
      <c r="L1164" s="136"/>
      <c r="M1164" s="136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  <c r="X1164" s="136"/>
      <c r="Y1164" s="136"/>
      <c r="Z1164" s="136"/>
    </row>
    <row r="1165" ht="14.25" customHeight="1">
      <c r="A1165" s="136"/>
      <c r="B1165" s="136"/>
      <c r="C1165" s="136"/>
      <c r="D1165" s="136"/>
      <c r="E1165" s="2"/>
      <c r="F1165" s="2"/>
      <c r="G1165" s="136"/>
      <c r="H1165" s="136"/>
      <c r="I1165" s="136"/>
      <c r="J1165" s="136"/>
      <c r="K1165" s="136"/>
      <c r="L1165" s="136"/>
      <c r="M1165" s="136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  <c r="X1165" s="136"/>
      <c r="Y1165" s="136"/>
      <c r="Z1165" s="136"/>
    </row>
    <row r="1166" ht="14.25" customHeight="1">
      <c r="A1166" s="136"/>
      <c r="B1166" s="136"/>
      <c r="C1166" s="136"/>
      <c r="D1166" s="136"/>
      <c r="E1166" s="2"/>
      <c r="F1166" s="2"/>
      <c r="G1166" s="136"/>
      <c r="H1166" s="136"/>
      <c r="I1166" s="136"/>
      <c r="J1166" s="136"/>
      <c r="K1166" s="136"/>
      <c r="L1166" s="136"/>
      <c r="M1166" s="136"/>
      <c r="N1166" s="136"/>
      <c r="O1166" s="136"/>
      <c r="P1166" s="136"/>
      <c r="Q1166" s="136"/>
      <c r="R1166" s="136"/>
      <c r="S1166" s="136"/>
      <c r="T1166" s="136"/>
      <c r="U1166" s="136"/>
      <c r="V1166" s="136"/>
      <c r="W1166" s="136"/>
      <c r="X1166" s="136"/>
      <c r="Y1166" s="136"/>
      <c r="Z1166" s="136"/>
    </row>
    <row r="1167" ht="14.25" customHeight="1">
      <c r="A1167" s="136"/>
      <c r="B1167" s="136"/>
      <c r="C1167" s="136"/>
      <c r="D1167" s="136"/>
      <c r="E1167" s="2"/>
      <c r="F1167" s="2"/>
      <c r="G1167" s="136"/>
      <c r="H1167" s="136"/>
      <c r="I1167" s="136"/>
      <c r="J1167" s="136"/>
      <c r="K1167" s="136"/>
      <c r="L1167" s="136"/>
      <c r="M1167" s="136"/>
      <c r="N1167" s="136"/>
      <c r="O1167" s="136"/>
      <c r="P1167" s="136"/>
      <c r="Q1167" s="136"/>
      <c r="R1167" s="136"/>
      <c r="S1167" s="136"/>
      <c r="T1167" s="136"/>
      <c r="U1167" s="136"/>
      <c r="V1167" s="136"/>
      <c r="W1167" s="136"/>
      <c r="X1167" s="136"/>
      <c r="Y1167" s="136"/>
      <c r="Z1167" s="136"/>
    </row>
    <row r="1168" ht="14.25" customHeight="1">
      <c r="A1168" s="136"/>
      <c r="B1168" s="136"/>
      <c r="C1168" s="136"/>
      <c r="D1168" s="136"/>
      <c r="E1168" s="2"/>
      <c r="F1168" s="2"/>
      <c r="G1168" s="136"/>
      <c r="H1168" s="136"/>
      <c r="I1168" s="136"/>
      <c r="J1168" s="136"/>
      <c r="K1168" s="136"/>
      <c r="L1168" s="136"/>
      <c r="M1168" s="136"/>
      <c r="N1168" s="136"/>
      <c r="O1168" s="136"/>
      <c r="P1168" s="136"/>
      <c r="Q1168" s="136"/>
      <c r="R1168" s="136"/>
      <c r="S1168" s="136"/>
      <c r="T1168" s="136"/>
      <c r="U1168" s="136"/>
      <c r="V1168" s="136"/>
      <c r="W1168" s="136"/>
      <c r="X1168" s="136"/>
      <c r="Y1168" s="136"/>
      <c r="Z1168" s="136"/>
    </row>
    <row r="1169" ht="14.25" customHeight="1">
      <c r="A1169" s="136"/>
      <c r="B1169" s="136"/>
      <c r="C1169" s="136"/>
      <c r="D1169" s="136"/>
      <c r="E1169" s="2"/>
      <c r="F1169" s="2"/>
      <c r="G1169" s="136"/>
      <c r="H1169" s="136"/>
      <c r="I1169" s="136"/>
      <c r="J1169" s="136"/>
      <c r="K1169" s="136"/>
      <c r="L1169" s="136"/>
      <c r="M1169" s="136"/>
      <c r="N1169" s="136"/>
      <c r="O1169" s="136"/>
      <c r="P1169" s="136"/>
      <c r="Q1169" s="136"/>
      <c r="R1169" s="136"/>
      <c r="S1169" s="136"/>
      <c r="T1169" s="136"/>
      <c r="U1169" s="136"/>
      <c r="V1169" s="136"/>
      <c r="W1169" s="136"/>
      <c r="X1169" s="136"/>
      <c r="Y1169" s="136"/>
      <c r="Z1169" s="136"/>
    </row>
    <row r="1170" ht="14.25" customHeight="1">
      <c r="A1170" s="136"/>
      <c r="B1170" s="136"/>
      <c r="C1170" s="136"/>
      <c r="D1170" s="136"/>
      <c r="E1170" s="2"/>
      <c r="F1170" s="2"/>
      <c r="G1170" s="136"/>
      <c r="H1170" s="136"/>
      <c r="I1170" s="136"/>
      <c r="J1170" s="136"/>
      <c r="K1170" s="136"/>
      <c r="L1170" s="136"/>
      <c r="M1170" s="136"/>
      <c r="N1170" s="136"/>
      <c r="O1170" s="136"/>
      <c r="P1170" s="136"/>
      <c r="Q1170" s="136"/>
      <c r="R1170" s="136"/>
      <c r="S1170" s="136"/>
      <c r="T1170" s="136"/>
      <c r="U1170" s="136"/>
      <c r="V1170" s="136"/>
      <c r="W1170" s="136"/>
      <c r="X1170" s="136"/>
      <c r="Y1170" s="136"/>
      <c r="Z1170" s="136"/>
    </row>
    <row r="1171" ht="14.25" customHeight="1">
      <c r="A1171" s="136"/>
      <c r="B1171" s="136"/>
      <c r="C1171" s="136"/>
      <c r="D1171" s="136"/>
      <c r="E1171" s="2"/>
      <c r="F1171" s="2"/>
      <c r="G1171" s="136"/>
      <c r="H1171" s="136"/>
      <c r="I1171" s="136"/>
      <c r="J1171" s="136"/>
      <c r="K1171" s="136"/>
      <c r="L1171" s="136"/>
      <c r="M1171" s="136"/>
      <c r="N1171" s="136"/>
      <c r="O1171" s="136"/>
      <c r="P1171" s="136"/>
      <c r="Q1171" s="136"/>
      <c r="R1171" s="136"/>
      <c r="S1171" s="136"/>
      <c r="T1171" s="136"/>
      <c r="U1171" s="136"/>
      <c r="V1171" s="136"/>
      <c r="W1171" s="136"/>
      <c r="X1171" s="136"/>
      <c r="Y1171" s="136"/>
      <c r="Z1171" s="136"/>
    </row>
    <row r="1172" ht="14.25" customHeight="1">
      <c r="A1172" s="136"/>
      <c r="B1172" s="136"/>
      <c r="C1172" s="136"/>
      <c r="D1172" s="136"/>
      <c r="E1172" s="2"/>
      <c r="F1172" s="2"/>
      <c r="G1172" s="136"/>
      <c r="H1172" s="136"/>
      <c r="I1172" s="136"/>
      <c r="J1172" s="136"/>
      <c r="K1172" s="136"/>
      <c r="L1172" s="136"/>
      <c r="M1172" s="136"/>
      <c r="N1172" s="136"/>
      <c r="O1172" s="136"/>
      <c r="P1172" s="136"/>
      <c r="Q1172" s="136"/>
      <c r="R1172" s="136"/>
      <c r="S1172" s="136"/>
      <c r="T1172" s="136"/>
      <c r="U1172" s="136"/>
      <c r="V1172" s="136"/>
      <c r="W1172" s="136"/>
      <c r="X1172" s="136"/>
      <c r="Y1172" s="136"/>
      <c r="Z1172" s="136"/>
    </row>
    <row r="1173" ht="14.25" customHeight="1">
      <c r="A1173" s="136"/>
      <c r="B1173" s="136"/>
      <c r="C1173" s="136"/>
      <c r="D1173" s="136"/>
      <c r="E1173" s="2"/>
      <c r="F1173" s="2"/>
      <c r="G1173" s="136"/>
      <c r="H1173" s="136"/>
      <c r="I1173" s="136"/>
      <c r="J1173" s="136"/>
      <c r="K1173" s="136"/>
      <c r="L1173" s="136"/>
      <c r="M1173" s="136"/>
      <c r="N1173" s="136"/>
      <c r="O1173" s="136"/>
      <c r="P1173" s="136"/>
      <c r="Q1173" s="136"/>
      <c r="R1173" s="136"/>
      <c r="S1173" s="136"/>
      <c r="T1173" s="136"/>
      <c r="U1173" s="136"/>
      <c r="V1173" s="136"/>
      <c r="W1173" s="136"/>
      <c r="X1173" s="136"/>
      <c r="Y1173" s="136"/>
      <c r="Z1173" s="136"/>
    </row>
    <row r="1174" ht="14.25" customHeight="1">
      <c r="A1174" s="136"/>
      <c r="B1174" s="136"/>
      <c r="C1174" s="136"/>
      <c r="D1174" s="136"/>
      <c r="E1174" s="2"/>
      <c r="F1174" s="2"/>
      <c r="G1174" s="136"/>
      <c r="H1174" s="136"/>
      <c r="I1174" s="136"/>
      <c r="J1174" s="136"/>
      <c r="K1174" s="136"/>
      <c r="L1174" s="136"/>
      <c r="M1174" s="136"/>
      <c r="N1174" s="136"/>
      <c r="O1174" s="136"/>
      <c r="P1174" s="136"/>
      <c r="Q1174" s="136"/>
      <c r="R1174" s="136"/>
      <c r="S1174" s="136"/>
      <c r="T1174" s="136"/>
      <c r="U1174" s="136"/>
      <c r="V1174" s="136"/>
      <c r="W1174" s="136"/>
      <c r="X1174" s="136"/>
      <c r="Y1174" s="136"/>
      <c r="Z1174" s="136"/>
    </row>
    <row r="1175" ht="14.25" customHeight="1">
      <c r="A1175" s="136"/>
      <c r="B1175" s="136"/>
      <c r="C1175" s="136"/>
      <c r="D1175" s="136"/>
      <c r="E1175" s="2"/>
      <c r="F1175" s="2"/>
      <c r="G1175" s="136"/>
      <c r="H1175" s="136"/>
      <c r="I1175" s="136"/>
      <c r="J1175" s="136"/>
      <c r="K1175" s="136"/>
      <c r="L1175" s="136"/>
      <c r="M1175" s="136"/>
      <c r="N1175" s="136"/>
      <c r="O1175" s="136"/>
      <c r="P1175" s="136"/>
      <c r="Q1175" s="136"/>
      <c r="R1175" s="136"/>
      <c r="S1175" s="136"/>
      <c r="T1175" s="136"/>
      <c r="U1175" s="136"/>
      <c r="V1175" s="136"/>
      <c r="W1175" s="136"/>
      <c r="X1175" s="136"/>
      <c r="Y1175" s="136"/>
      <c r="Z1175" s="136"/>
    </row>
    <row r="1176" ht="14.25" customHeight="1">
      <c r="A1176" s="136"/>
      <c r="B1176" s="136"/>
      <c r="C1176" s="136"/>
      <c r="D1176" s="136"/>
      <c r="E1176" s="2"/>
      <c r="F1176" s="2"/>
      <c r="G1176" s="136"/>
      <c r="H1176" s="136"/>
      <c r="I1176" s="136"/>
      <c r="J1176" s="136"/>
      <c r="K1176" s="136"/>
      <c r="L1176" s="136"/>
      <c r="M1176" s="136"/>
      <c r="N1176" s="136"/>
      <c r="O1176" s="136"/>
      <c r="P1176" s="136"/>
      <c r="Q1176" s="136"/>
      <c r="R1176" s="136"/>
      <c r="S1176" s="136"/>
      <c r="T1176" s="136"/>
      <c r="U1176" s="136"/>
      <c r="V1176" s="136"/>
      <c r="W1176" s="136"/>
      <c r="X1176" s="136"/>
      <c r="Y1176" s="136"/>
      <c r="Z1176" s="136"/>
    </row>
    <row r="1177" ht="14.25" customHeight="1">
      <c r="A1177" s="136"/>
      <c r="B1177" s="136"/>
      <c r="C1177" s="136"/>
      <c r="D1177" s="136"/>
      <c r="E1177" s="2"/>
      <c r="F1177" s="2"/>
      <c r="G1177" s="136"/>
      <c r="H1177" s="136"/>
      <c r="I1177" s="136"/>
      <c r="J1177" s="136"/>
      <c r="K1177" s="136"/>
      <c r="L1177" s="136"/>
      <c r="M1177" s="136"/>
      <c r="N1177" s="136"/>
      <c r="O1177" s="136"/>
      <c r="P1177" s="136"/>
      <c r="Q1177" s="136"/>
      <c r="R1177" s="136"/>
      <c r="S1177" s="136"/>
      <c r="T1177" s="136"/>
      <c r="U1177" s="136"/>
      <c r="V1177" s="136"/>
      <c r="W1177" s="136"/>
      <c r="X1177" s="136"/>
      <c r="Y1177" s="136"/>
      <c r="Z1177" s="136"/>
    </row>
    <row r="1178" ht="14.25" customHeight="1">
      <c r="A1178" s="136"/>
      <c r="B1178" s="136"/>
      <c r="C1178" s="136"/>
      <c r="D1178" s="136"/>
      <c r="E1178" s="2"/>
      <c r="F1178" s="2"/>
      <c r="G1178" s="136"/>
      <c r="H1178" s="136"/>
      <c r="I1178" s="136"/>
      <c r="J1178" s="136"/>
      <c r="K1178" s="136"/>
      <c r="L1178" s="136"/>
      <c r="M1178" s="136"/>
      <c r="N1178" s="136"/>
      <c r="O1178" s="136"/>
      <c r="P1178" s="136"/>
      <c r="Q1178" s="136"/>
      <c r="R1178" s="136"/>
      <c r="S1178" s="136"/>
      <c r="T1178" s="136"/>
      <c r="U1178" s="136"/>
      <c r="V1178" s="136"/>
      <c r="W1178" s="136"/>
      <c r="X1178" s="136"/>
      <c r="Y1178" s="136"/>
      <c r="Z1178" s="136"/>
    </row>
    <row r="1179" ht="14.25" customHeight="1">
      <c r="A1179" s="136"/>
      <c r="B1179" s="136"/>
      <c r="C1179" s="136"/>
      <c r="D1179" s="136"/>
      <c r="E1179" s="2"/>
      <c r="F1179" s="2"/>
      <c r="G1179" s="136"/>
      <c r="H1179" s="136"/>
      <c r="I1179" s="136"/>
      <c r="J1179" s="136"/>
      <c r="K1179" s="136"/>
      <c r="L1179" s="136"/>
      <c r="M1179" s="136"/>
      <c r="N1179" s="136"/>
      <c r="O1179" s="136"/>
      <c r="P1179" s="136"/>
      <c r="Q1179" s="136"/>
      <c r="R1179" s="136"/>
      <c r="S1179" s="136"/>
      <c r="T1179" s="136"/>
      <c r="U1179" s="136"/>
      <c r="V1179" s="136"/>
      <c r="W1179" s="136"/>
      <c r="X1179" s="136"/>
      <c r="Y1179" s="136"/>
      <c r="Z1179" s="136"/>
    </row>
    <row r="1180" ht="14.25" customHeight="1">
      <c r="A1180" s="136"/>
      <c r="B1180" s="136"/>
      <c r="C1180" s="136"/>
      <c r="D1180" s="136"/>
      <c r="E1180" s="2"/>
      <c r="F1180" s="2"/>
      <c r="G1180" s="136"/>
      <c r="H1180" s="136"/>
      <c r="I1180" s="136"/>
      <c r="J1180" s="136"/>
      <c r="K1180" s="136"/>
      <c r="L1180" s="136"/>
      <c r="M1180" s="136"/>
      <c r="N1180" s="136"/>
      <c r="O1180" s="136"/>
      <c r="P1180" s="136"/>
      <c r="Q1180" s="136"/>
      <c r="R1180" s="136"/>
      <c r="S1180" s="136"/>
      <c r="T1180" s="136"/>
      <c r="U1180" s="136"/>
      <c r="V1180" s="136"/>
      <c r="W1180" s="136"/>
      <c r="X1180" s="136"/>
      <c r="Y1180" s="136"/>
      <c r="Z1180" s="136"/>
    </row>
    <row r="1181" ht="14.25" customHeight="1">
      <c r="A1181" s="136"/>
      <c r="B1181" s="136"/>
      <c r="C1181" s="136"/>
      <c r="D1181" s="136"/>
      <c r="E1181" s="2"/>
      <c r="F1181" s="2"/>
      <c r="G1181" s="136"/>
      <c r="H1181" s="136"/>
      <c r="I1181" s="136"/>
      <c r="J1181" s="136"/>
      <c r="K1181" s="136"/>
      <c r="L1181" s="136"/>
      <c r="M1181" s="136"/>
      <c r="N1181" s="136"/>
      <c r="O1181" s="136"/>
      <c r="P1181" s="136"/>
      <c r="Q1181" s="136"/>
      <c r="R1181" s="136"/>
      <c r="S1181" s="136"/>
      <c r="T1181" s="136"/>
      <c r="U1181" s="136"/>
      <c r="V1181" s="136"/>
      <c r="W1181" s="136"/>
      <c r="X1181" s="136"/>
      <c r="Y1181" s="136"/>
      <c r="Z1181" s="136"/>
    </row>
    <row r="1182" ht="14.25" customHeight="1">
      <c r="A1182" s="136"/>
      <c r="B1182" s="136"/>
      <c r="C1182" s="136"/>
      <c r="D1182" s="136"/>
      <c r="E1182" s="2"/>
      <c r="F1182" s="2"/>
      <c r="G1182" s="136"/>
      <c r="H1182" s="136"/>
      <c r="I1182" s="136"/>
      <c r="J1182" s="136"/>
      <c r="K1182" s="136"/>
      <c r="L1182" s="136"/>
      <c r="M1182" s="136"/>
      <c r="N1182" s="136"/>
      <c r="O1182" s="136"/>
      <c r="P1182" s="136"/>
      <c r="Q1182" s="136"/>
      <c r="R1182" s="136"/>
      <c r="S1182" s="136"/>
      <c r="T1182" s="136"/>
      <c r="U1182" s="136"/>
      <c r="V1182" s="136"/>
      <c r="W1182" s="136"/>
      <c r="X1182" s="136"/>
      <c r="Y1182" s="136"/>
      <c r="Z1182" s="136"/>
    </row>
    <row r="1183" ht="14.25" customHeight="1">
      <c r="A1183" s="136"/>
      <c r="B1183" s="136"/>
      <c r="C1183" s="136"/>
      <c r="D1183" s="136"/>
      <c r="E1183" s="2"/>
      <c r="F1183" s="2"/>
      <c r="G1183" s="136"/>
      <c r="H1183" s="136"/>
      <c r="I1183" s="136"/>
      <c r="J1183" s="136"/>
      <c r="K1183" s="136"/>
      <c r="L1183" s="136"/>
      <c r="M1183" s="136"/>
      <c r="N1183" s="136"/>
      <c r="O1183" s="136"/>
      <c r="P1183" s="136"/>
      <c r="Q1183" s="136"/>
      <c r="R1183" s="136"/>
      <c r="S1183" s="136"/>
      <c r="T1183" s="136"/>
      <c r="U1183" s="136"/>
      <c r="V1183" s="136"/>
      <c r="W1183" s="136"/>
      <c r="X1183" s="136"/>
      <c r="Y1183" s="136"/>
      <c r="Z1183" s="136"/>
    </row>
    <row r="1184" ht="14.25" customHeight="1">
      <c r="A1184" s="136"/>
      <c r="B1184" s="136"/>
      <c r="C1184" s="136"/>
      <c r="D1184" s="136"/>
      <c r="E1184" s="2"/>
      <c r="F1184" s="2"/>
      <c r="G1184" s="136"/>
      <c r="H1184" s="136"/>
      <c r="I1184" s="136"/>
      <c r="J1184" s="136"/>
      <c r="K1184" s="136"/>
      <c r="L1184" s="136"/>
      <c r="M1184" s="136"/>
      <c r="N1184" s="136"/>
      <c r="O1184" s="136"/>
      <c r="P1184" s="136"/>
      <c r="Q1184" s="136"/>
      <c r="R1184" s="136"/>
      <c r="S1184" s="136"/>
      <c r="T1184" s="136"/>
      <c r="U1184" s="136"/>
      <c r="V1184" s="136"/>
      <c r="W1184" s="136"/>
      <c r="X1184" s="136"/>
      <c r="Y1184" s="136"/>
      <c r="Z1184" s="136"/>
    </row>
    <row r="1185" ht="14.25" customHeight="1">
      <c r="A1185" s="136"/>
      <c r="B1185" s="136"/>
      <c r="C1185" s="136"/>
      <c r="D1185" s="136"/>
      <c r="E1185" s="2"/>
      <c r="F1185" s="2"/>
      <c r="G1185" s="136"/>
      <c r="H1185" s="136"/>
      <c r="I1185" s="136"/>
      <c r="J1185" s="136"/>
      <c r="K1185" s="136"/>
      <c r="L1185" s="136"/>
      <c r="M1185" s="136"/>
      <c r="N1185" s="136"/>
      <c r="O1185" s="136"/>
      <c r="P1185" s="136"/>
      <c r="Q1185" s="136"/>
      <c r="R1185" s="136"/>
      <c r="S1185" s="136"/>
      <c r="T1185" s="136"/>
      <c r="U1185" s="136"/>
      <c r="V1185" s="136"/>
      <c r="W1185" s="136"/>
      <c r="X1185" s="136"/>
      <c r="Y1185" s="136"/>
      <c r="Z1185" s="136"/>
    </row>
    <row r="1186" ht="14.25" customHeight="1">
      <c r="A1186" s="136"/>
      <c r="B1186" s="136"/>
      <c r="C1186" s="136"/>
      <c r="D1186" s="136"/>
      <c r="E1186" s="2"/>
      <c r="F1186" s="2"/>
      <c r="G1186" s="136"/>
      <c r="H1186" s="136"/>
      <c r="I1186" s="136"/>
      <c r="J1186" s="136"/>
      <c r="K1186" s="136"/>
      <c r="L1186" s="136"/>
      <c r="M1186" s="136"/>
      <c r="N1186" s="136"/>
      <c r="O1186" s="136"/>
      <c r="P1186" s="136"/>
      <c r="Q1186" s="136"/>
      <c r="R1186" s="136"/>
      <c r="S1186" s="136"/>
      <c r="T1186" s="136"/>
      <c r="U1186" s="136"/>
      <c r="V1186" s="136"/>
      <c r="W1186" s="136"/>
      <c r="X1186" s="136"/>
      <c r="Y1186" s="136"/>
      <c r="Z1186" s="136"/>
    </row>
    <row r="1187" ht="14.25" customHeight="1">
      <c r="A1187" s="136"/>
      <c r="B1187" s="136"/>
      <c r="C1187" s="136"/>
      <c r="D1187" s="136"/>
      <c r="E1187" s="2"/>
      <c r="F1187" s="2"/>
      <c r="G1187" s="136"/>
      <c r="H1187" s="136"/>
      <c r="I1187" s="136"/>
      <c r="J1187" s="136"/>
      <c r="K1187" s="136"/>
      <c r="L1187" s="136"/>
      <c r="M1187" s="136"/>
      <c r="N1187" s="136"/>
      <c r="O1187" s="136"/>
      <c r="P1187" s="136"/>
      <c r="Q1187" s="136"/>
      <c r="R1187" s="136"/>
      <c r="S1187" s="136"/>
      <c r="T1187" s="136"/>
      <c r="U1187" s="136"/>
      <c r="V1187" s="136"/>
      <c r="W1187" s="136"/>
      <c r="X1187" s="136"/>
      <c r="Y1187" s="136"/>
      <c r="Z1187" s="136"/>
    </row>
    <row r="1188" ht="14.25" customHeight="1">
      <c r="A1188" s="136"/>
      <c r="B1188" s="136"/>
      <c r="C1188" s="136"/>
      <c r="D1188" s="136"/>
      <c r="E1188" s="2"/>
      <c r="F1188" s="2"/>
      <c r="G1188" s="136"/>
      <c r="H1188" s="136"/>
      <c r="I1188" s="136"/>
      <c r="J1188" s="136"/>
      <c r="K1188" s="136"/>
      <c r="L1188" s="136"/>
      <c r="M1188" s="136"/>
      <c r="N1188" s="136"/>
      <c r="O1188" s="136"/>
      <c r="P1188" s="136"/>
      <c r="Q1188" s="136"/>
      <c r="R1188" s="136"/>
      <c r="S1188" s="136"/>
      <c r="T1188" s="136"/>
      <c r="U1188" s="136"/>
      <c r="V1188" s="136"/>
      <c r="W1188" s="136"/>
      <c r="X1188" s="136"/>
      <c r="Y1188" s="136"/>
      <c r="Z1188" s="136"/>
    </row>
    <row r="1189" ht="14.25" customHeight="1">
      <c r="A1189" s="136"/>
      <c r="B1189" s="136"/>
      <c r="C1189" s="136"/>
      <c r="D1189" s="136"/>
      <c r="E1189" s="2"/>
      <c r="F1189" s="2"/>
      <c r="G1189" s="136"/>
      <c r="H1189" s="136"/>
      <c r="I1189" s="136"/>
      <c r="J1189" s="136"/>
      <c r="K1189" s="136"/>
      <c r="L1189" s="136"/>
      <c r="M1189" s="136"/>
      <c r="N1189" s="136"/>
      <c r="O1189" s="136"/>
      <c r="P1189" s="136"/>
      <c r="Q1189" s="136"/>
      <c r="R1189" s="136"/>
      <c r="S1189" s="136"/>
      <c r="T1189" s="136"/>
      <c r="U1189" s="136"/>
      <c r="V1189" s="136"/>
      <c r="W1189" s="136"/>
      <c r="X1189" s="136"/>
      <c r="Y1189" s="136"/>
      <c r="Z1189" s="136"/>
    </row>
    <row r="1190" ht="14.25" customHeight="1">
      <c r="A1190" s="136"/>
      <c r="B1190" s="136"/>
      <c r="C1190" s="136"/>
      <c r="D1190" s="136"/>
      <c r="E1190" s="2"/>
      <c r="F1190" s="2"/>
      <c r="G1190" s="136"/>
      <c r="H1190" s="136"/>
      <c r="I1190" s="136"/>
      <c r="J1190" s="136"/>
      <c r="K1190" s="136"/>
      <c r="L1190" s="136"/>
      <c r="M1190" s="136"/>
      <c r="N1190" s="136"/>
      <c r="O1190" s="136"/>
      <c r="P1190" s="136"/>
      <c r="Q1190" s="136"/>
      <c r="R1190" s="136"/>
      <c r="S1190" s="136"/>
      <c r="T1190" s="136"/>
      <c r="U1190" s="136"/>
      <c r="V1190" s="136"/>
      <c r="W1190" s="136"/>
      <c r="X1190" s="136"/>
      <c r="Y1190" s="136"/>
      <c r="Z1190" s="136"/>
    </row>
    <row r="1191" ht="14.25" customHeight="1">
      <c r="A1191" s="136"/>
      <c r="B1191" s="136"/>
      <c r="C1191" s="136"/>
      <c r="D1191" s="136"/>
      <c r="E1191" s="2"/>
      <c r="F1191" s="2"/>
      <c r="G1191" s="136"/>
      <c r="H1191" s="136"/>
      <c r="I1191" s="136"/>
      <c r="J1191" s="136"/>
      <c r="K1191" s="136"/>
      <c r="L1191" s="136"/>
      <c r="M1191" s="136"/>
      <c r="N1191" s="136"/>
      <c r="O1191" s="136"/>
      <c r="P1191" s="136"/>
      <c r="Q1191" s="136"/>
      <c r="R1191" s="136"/>
      <c r="S1191" s="136"/>
      <c r="T1191" s="136"/>
      <c r="U1191" s="136"/>
      <c r="V1191" s="136"/>
      <c r="W1191" s="136"/>
      <c r="X1191" s="136"/>
      <c r="Y1191" s="136"/>
      <c r="Z1191" s="136"/>
    </row>
    <row r="1192" ht="14.25" customHeight="1">
      <c r="A1192" s="136"/>
      <c r="B1192" s="136"/>
      <c r="C1192" s="136"/>
      <c r="D1192" s="136"/>
      <c r="E1192" s="2"/>
      <c r="F1192" s="2"/>
      <c r="G1192" s="136"/>
      <c r="H1192" s="136"/>
      <c r="I1192" s="136"/>
      <c r="J1192" s="136"/>
      <c r="K1192" s="136"/>
      <c r="L1192" s="136"/>
      <c r="M1192" s="136"/>
      <c r="N1192" s="136"/>
      <c r="O1192" s="136"/>
      <c r="P1192" s="136"/>
      <c r="Q1192" s="136"/>
      <c r="R1192" s="136"/>
      <c r="S1192" s="136"/>
      <c r="T1192" s="136"/>
      <c r="U1192" s="136"/>
      <c r="V1192" s="136"/>
      <c r="W1192" s="136"/>
      <c r="X1192" s="136"/>
      <c r="Y1192" s="136"/>
      <c r="Z1192" s="136"/>
    </row>
    <row r="1193" ht="14.25" customHeight="1">
      <c r="A1193" s="136"/>
      <c r="B1193" s="136"/>
      <c r="C1193" s="136"/>
      <c r="D1193" s="136"/>
      <c r="E1193" s="2"/>
      <c r="F1193" s="2"/>
      <c r="G1193" s="136"/>
      <c r="H1193" s="136"/>
      <c r="I1193" s="136"/>
      <c r="J1193" s="136"/>
      <c r="K1193" s="136"/>
      <c r="L1193" s="136"/>
      <c r="M1193" s="136"/>
      <c r="N1193" s="136"/>
      <c r="O1193" s="136"/>
      <c r="P1193" s="136"/>
      <c r="Q1193" s="136"/>
      <c r="R1193" s="136"/>
      <c r="S1193" s="136"/>
      <c r="T1193" s="136"/>
      <c r="U1193" s="136"/>
      <c r="V1193" s="136"/>
      <c r="W1193" s="136"/>
      <c r="X1193" s="136"/>
      <c r="Y1193" s="136"/>
      <c r="Z1193" s="136"/>
    </row>
    <row r="1194" ht="14.25" customHeight="1">
      <c r="A1194" s="136"/>
      <c r="B1194" s="136"/>
      <c r="C1194" s="136"/>
      <c r="D1194" s="136"/>
      <c r="E1194" s="2"/>
      <c r="F1194" s="2"/>
      <c r="G1194" s="136"/>
      <c r="H1194" s="136"/>
      <c r="I1194" s="136"/>
      <c r="J1194" s="136"/>
      <c r="K1194" s="136"/>
      <c r="L1194" s="136"/>
      <c r="M1194" s="136"/>
      <c r="N1194" s="136"/>
      <c r="O1194" s="136"/>
      <c r="P1194" s="136"/>
      <c r="Q1194" s="136"/>
      <c r="R1194" s="136"/>
      <c r="S1194" s="136"/>
      <c r="T1194" s="136"/>
      <c r="U1194" s="136"/>
      <c r="V1194" s="136"/>
      <c r="W1194" s="136"/>
      <c r="X1194" s="136"/>
      <c r="Y1194" s="136"/>
      <c r="Z1194" s="136"/>
    </row>
    <row r="1195" ht="14.25" customHeight="1">
      <c r="A1195" s="136"/>
      <c r="B1195" s="136"/>
      <c r="C1195" s="136"/>
      <c r="D1195" s="136"/>
      <c r="E1195" s="2"/>
      <c r="F1195" s="2"/>
      <c r="G1195" s="136"/>
      <c r="H1195" s="136"/>
      <c r="I1195" s="136"/>
      <c r="J1195" s="136"/>
      <c r="K1195" s="136"/>
      <c r="L1195" s="136"/>
      <c r="M1195" s="136"/>
      <c r="N1195" s="136"/>
      <c r="O1195" s="136"/>
      <c r="P1195" s="136"/>
      <c r="Q1195" s="136"/>
      <c r="R1195" s="136"/>
      <c r="S1195" s="136"/>
      <c r="T1195" s="136"/>
      <c r="U1195" s="136"/>
      <c r="V1195" s="136"/>
      <c r="W1195" s="136"/>
      <c r="X1195" s="136"/>
      <c r="Y1195" s="136"/>
      <c r="Z1195" s="136"/>
    </row>
    <row r="1196" ht="14.25" customHeight="1">
      <c r="A1196" s="136"/>
      <c r="B1196" s="136"/>
      <c r="C1196" s="136"/>
      <c r="D1196" s="136"/>
      <c r="E1196" s="2"/>
      <c r="F1196" s="2"/>
      <c r="G1196" s="136"/>
      <c r="H1196" s="136"/>
      <c r="I1196" s="136"/>
      <c r="J1196" s="136"/>
      <c r="K1196" s="136"/>
      <c r="L1196" s="136"/>
      <c r="M1196" s="136"/>
      <c r="N1196" s="136"/>
      <c r="O1196" s="136"/>
      <c r="P1196" s="136"/>
      <c r="Q1196" s="136"/>
      <c r="R1196" s="136"/>
      <c r="S1196" s="136"/>
      <c r="T1196" s="136"/>
      <c r="U1196" s="136"/>
      <c r="V1196" s="136"/>
      <c r="W1196" s="136"/>
      <c r="X1196" s="136"/>
      <c r="Y1196" s="136"/>
      <c r="Z1196" s="136"/>
    </row>
    <row r="1197" ht="14.25" customHeight="1">
      <c r="A1197" s="136"/>
      <c r="B1197" s="136"/>
      <c r="C1197" s="136"/>
      <c r="D1197" s="136"/>
      <c r="E1197" s="2"/>
      <c r="F1197" s="2"/>
      <c r="G1197" s="136"/>
      <c r="H1197" s="136"/>
      <c r="I1197" s="136"/>
      <c r="J1197" s="136"/>
      <c r="K1197" s="136"/>
      <c r="L1197" s="136"/>
      <c r="M1197" s="136"/>
      <c r="N1197" s="136"/>
      <c r="O1197" s="136"/>
      <c r="P1197" s="136"/>
      <c r="Q1197" s="136"/>
      <c r="R1197" s="136"/>
      <c r="S1197" s="136"/>
      <c r="T1197" s="136"/>
      <c r="U1197" s="136"/>
      <c r="V1197" s="136"/>
      <c r="W1197" s="136"/>
      <c r="X1197" s="136"/>
      <c r="Y1197" s="136"/>
      <c r="Z1197" s="136"/>
    </row>
    <row r="1198" ht="14.25" customHeight="1">
      <c r="A1198" s="136"/>
      <c r="B1198" s="136"/>
      <c r="C1198" s="136"/>
      <c r="D1198" s="136"/>
      <c r="E1198" s="2"/>
      <c r="F1198" s="2"/>
      <c r="G1198" s="136"/>
      <c r="H1198" s="136"/>
      <c r="I1198" s="136"/>
      <c r="J1198" s="136"/>
      <c r="K1198" s="136"/>
      <c r="L1198" s="136"/>
      <c r="M1198" s="136"/>
      <c r="N1198" s="136"/>
      <c r="O1198" s="136"/>
      <c r="P1198" s="136"/>
      <c r="Q1198" s="136"/>
      <c r="R1198" s="136"/>
      <c r="S1198" s="136"/>
      <c r="T1198" s="136"/>
      <c r="U1198" s="136"/>
      <c r="V1198" s="136"/>
      <c r="W1198" s="136"/>
      <c r="X1198" s="136"/>
      <c r="Y1198" s="136"/>
      <c r="Z1198" s="136"/>
    </row>
    <row r="1199" ht="14.25" customHeight="1">
      <c r="A1199" s="136"/>
      <c r="B1199" s="136"/>
      <c r="C1199" s="136"/>
      <c r="D1199" s="136"/>
      <c r="E1199" s="2"/>
      <c r="F1199" s="2"/>
      <c r="G1199" s="136"/>
      <c r="H1199" s="136"/>
      <c r="I1199" s="136"/>
      <c r="J1199" s="136"/>
      <c r="K1199" s="136"/>
      <c r="L1199" s="136"/>
      <c r="M1199" s="136"/>
      <c r="N1199" s="136"/>
      <c r="O1199" s="136"/>
      <c r="P1199" s="136"/>
      <c r="Q1199" s="136"/>
      <c r="R1199" s="136"/>
      <c r="S1199" s="136"/>
      <c r="T1199" s="136"/>
      <c r="U1199" s="136"/>
      <c r="V1199" s="136"/>
      <c r="W1199" s="136"/>
      <c r="X1199" s="136"/>
      <c r="Y1199" s="136"/>
      <c r="Z1199" s="136"/>
    </row>
    <row r="1200" ht="14.25" customHeight="1">
      <c r="A1200" s="136"/>
      <c r="B1200" s="136"/>
      <c r="C1200" s="136"/>
      <c r="D1200" s="136"/>
      <c r="E1200" s="2"/>
      <c r="F1200" s="2"/>
      <c r="G1200" s="136"/>
      <c r="H1200" s="136"/>
      <c r="I1200" s="136"/>
      <c r="J1200" s="136"/>
      <c r="K1200" s="136"/>
      <c r="L1200" s="136"/>
      <c r="M1200" s="136"/>
      <c r="N1200" s="136"/>
      <c r="O1200" s="136"/>
      <c r="P1200" s="136"/>
      <c r="Q1200" s="136"/>
      <c r="R1200" s="136"/>
      <c r="S1200" s="136"/>
      <c r="T1200" s="136"/>
      <c r="U1200" s="136"/>
      <c r="V1200" s="136"/>
      <c r="W1200" s="136"/>
      <c r="X1200" s="136"/>
      <c r="Y1200" s="136"/>
      <c r="Z1200" s="136"/>
    </row>
    <row r="1201" ht="14.25" customHeight="1">
      <c r="A1201" s="136"/>
      <c r="B1201" s="136"/>
      <c r="C1201" s="136"/>
      <c r="D1201" s="136"/>
      <c r="E1201" s="2"/>
      <c r="F1201" s="2"/>
      <c r="G1201" s="136"/>
      <c r="H1201" s="136"/>
      <c r="I1201" s="136"/>
      <c r="J1201" s="136"/>
      <c r="K1201" s="136"/>
      <c r="L1201" s="136"/>
      <c r="M1201" s="136"/>
      <c r="N1201" s="136"/>
      <c r="O1201" s="136"/>
      <c r="P1201" s="136"/>
      <c r="Q1201" s="136"/>
      <c r="R1201" s="136"/>
      <c r="S1201" s="136"/>
      <c r="T1201" s="136"/>
      <c r="U1201" s="136"/>
      <c r="V1201" s="136"/>
      <c r="W1201" s="136"/>
      <c r="X1201" s="136"/>
      <c r="Y1201" s="136"/>
      <c r="Z1201" s="136"/>
    </row>
    <row r="1202" ht="14.25" customHeight="1">
      <c r="A1202" s="136"/>
      <c r="B1202" s="136"/>
      <c r="C1202" s="136"/>
      <c r="D1202" s="136"/>
      <c r="E1202" s="2"/>
      <c r="F1202" s="2"/>
      <c r="G1202" s="136"/>
      <c r="H1202" s="136"/>
      <c r="I1202" s="136"/>
      <c r="J1202" s="136"/>
      <c r="K1202" s="136"/>
      <c r="L1202" s="136"/>
      <c r="M1202" s="136"/>
      <c r="N1202" s="136"/>
      <c r="O1202" s="136"/>
      <c r="P1202" s="136"/>
      <c r="Q1202" s="136"/>
      <c r="R1202" s="136"/>
      <c r="S1202" s="136"/>
      <c r="T1202" s="136"/>
      <c r="U1202" s="136"/>
      <c r="V1202" s="136"/>
      <c r="W1202" s="136"/>
      <c r="X1202" s="136"/>
      <c r="Y1202" s="136"/>
      <c r="Z1202" s="136"/>
    </row>
    <row r="1203" ht="14.25" customHeight="1">
      <c r="A1203" s="136"/>
      <c r="B1203" s="136"/>
      <c r="C1203" s="136"/>
      <c r="D1203" s="136"/>
      <c r="E1203" s="2"/>
      <c r="F1203" s="2"/>
      <c r="G1203" s="136"/>
      <c r="H1203" s="136"/>
      <c r="I1203" s="136"/>
      <c r="J1203" s="136"/>
      <c r="K1203" s="136"/>
      <c r="L1203" s="136"/>
      <c r="M1203" s="136"/>
      <c r="N1203" s="136"/>
      <c r="O1203" s="136"/>
      <c r="P1203" s="136"/>
      <c r="Q1203" s="136"/>
      <c r="R1203" s="136"/>
      <c r="S1203" s="136"/>
      <c r="T1203" s="136"/>
      <c r="U1203" s="136"/>
      <c r="V1203" s="136"/>
      <c r="W1203" s="136"/>
      <c r="X1203" s="136"/>
      <c r="Y1203" s="136"/>
      <c r="Z1203" s="136"/>
    </row>
    <row r="1204" ht="14.25" customHeight="1">
      <c r="A1204" s="136"/>
      <c r="B1204" s="136"/>
      <c r="C1204" s="136"/>
      <c r="D1204" s="136"/>
      <c r="E1204" s="2"/>
      <c r="F1204" s="2"/>
      <c r="G1204" s="136"/>
      <c r="H1204" s="136"/>
      <c r="I1204" s="136"/>
      <c r="J1204" s="136"/>
      <c r="K1204" s="136"/>
      <c r="L1204" s="136"/>
      <c r="M1204" s="136"/>
      <c r="N1204" s="136"/>
      <c r="O1204" s="136"/>
      <c r="P1204" s="136"/>
      <c r="Q1204" s="136"/>
      <c r="R1204" s="136"/>
      <c r="S1204" s="136"/>
      <c r="T1204" s="136"/>
      <c r="U1204" s="136"/>
      <c r="V1204" s="136"/>
      <c r="W1204" s="136"/>
      <c r="X1204" s="136"/>
      <c r="Y1204" s="136"/>
      <c r="Z1204" s="136"/>
    </row>
    <row r="1205" ht="14.25" customHeight="1">
      <c r="A1205" s="136"/>
      <c r="B1205" s="136"/>
      <c r="C1205" s="136"/>
      <c r="D1205" s="136"/>
      <c r="E1205" s="2"/>
      <c r="F1205" s="2"/>
      <c r="G1205" s="136"/>
      <c r="H1205" s="136"/>
      <c r="I1205" s="136"/>
      <c r="J1205" s="136"/>
      <c r="K1205" s="136"/>
      <c r="L1205" s="136"/>
      <c r="M1205" s="136"/>
      <c r="N1205" s="136"/>
      <c r="O1205" s="136"/>
      <c r="P1205" s="136"/>
      <c r="Q1205" s="136"/>
      <c r="R1205" s="136"/>
      <c r="S1205" s="136"/>
      <c r="T1205" s="136"/>
      <c r="U1205" s="136"/>
      <c r="V1205" s="136"/>
      <c r="W1205" s="136"/>
      <c r="X1205" s="136"/>
      <c r="Y1205" s="136"/>
      <c r="Z1205" s="136"/>
    </row>
    <row r="1206" ht="14.25" customHeight="1">
      <c r="A1206" s="136"/>
      <c r="B1206" s="136"/>
      <c r="C1206" s="136"/>
      <c r="D1206" s="136"/>
      <c r="E1206" s="2"/>
      <c r="F1206" s="2"/>
      <c r="G1206" s="136"/>
      <c r="H1206" s="136"/>
      <c r="I1206" s="136"/>
      <c r="J1206" s="136"/>
      <c r="K1206" s="136"/>
      <c r="L1206" s="136"/>
      <c r="M1206" s="136"/>
      <c r="N1206" s="136"/>
      <c r="O1206" s="136"/>
      <c r="P1206" s="136"/>
      <c r="Q1206" s="136"/>
      <c r="R1206" s="136"/>
      <c r="S1206" s="136"/>
      <c r="T1206" s="136"/>
      <c r="U1206" s="136"/>
      <c r="V1206" s="136"/>
      <c r="W1206" s="136"/>
      <c r="X1206" s="136"/>
      <c r="Y1206" s="136"/>
      <c r="Z1206" s="136"/>
    </row>
    <row r="1207" ht="14.25" customHeight="1">
      <c r="A1207" s="136"/>
      <c r="B1207" s="136"/>
      <c r="C1207" s="136"/>
      <c r="D1207" s="136"/>
      <c r="E1207" s="2"/>
      <c r="F1207" s="2"/>
      <c r="G1207" s="136"/>
      <c r="H1207" s="136"/>
      <c r="I1207" s="136"/>
      <c r="J1207" s="136"/>
      <c r="K1207" s="136"/>
      <c r="L1207" s="136"/>
      <c r="M1207" s="136"/>
      <c r="N1207" s="136"/>
      <c r="O1207" s="136"/>
      <c r="P1207" s="136"/>
      <c r="Q1207" s="136"/>
      <c r="R1207" s="136"/>
      <c r="S1207" s="136"/>
      <c r="T1207" s="136"/>
      <c r="U1207" s="136"/>
      <c r="V1207" s="136"/>
      <c r="W1207" s="136"/>
      <c r="X1207" s="136"/>
      <c r="Y1207" s="136"/>
      <c r="Z1207" s="136"/>
    </row>
    <row r="1208" ht="14.25" customHeight="1">
      <c r="A1208" s="136"/>
      <c r="B1208" s="136"/>
      <c r="C1208" s="136"/>
      <c r="D1208" s="136"/>
      <c r="E1208" s="2"/>
      <c r="F1208" s="2"/>
      <c r="G1208" s="136"/>
      <c r="H1208" s="136"/>
      <c r="I1208" s="136"/>
      <c r="J1208" s="136"/>
      <c r="K1208" s="136"/>
      <c r="L1208" s="136"/>
      <c r="M1208" s="136"/>
      <c r="N1208" s="136"/>
      <c r="O1208" s="136"/>
      <c r="P1208" s="136"/>
      <c r="Q1208" s="136"/>
      <c r="R1208" s="136"/>
      <c r="S1208" s="136"/>
      <c r="T1208" s="136"/>
      <c r="U1208" s="136"/>
      <c r="V1208" s="136"/>
      <c r="W1208" s="136"/>
      <c r="X1208" s="136"/>
      <c r="Y1208" s="136"/>
      <c r="Z1208" s="136"/>
    </row>
    <row r="1209" ht="14.25" customHeight="1">
      <c r="A1209" s="136"/>
      <c r="B1209" s="136"/>
      <c r="C1209" s="136"/>
      <c r="D1209" s="136"/>
      <c r="E1209" s="2"/>
      <c r="F1209" s="2"/>
      <c r="G1209" s="136"/>
      <c r="H1209" s="136"/>
      <c r="I1209" s="136"/>
      <c r="J1209" s="136"/>
      <c r="K1209" s="136"/>
      <c r="L1209" s="136"/>
      <c r="M1209" s="136"/>
      <c r="N1209" s="136"/>
      <c r="O1209" s="136"/>
      <c r="P1209" s="136"/>
      <c r="Q1209" s="136"/>
      <c r="R1209" s="136"/>
      <c r="S1209" s="136"/>
      <c r="T1209" s="136"/>
      <c r="U1209" s="136"/>
      <c r="V1209" s="136"/>
      <c r="W1209" s="136"/>
      <c r="X1209" s="136"/>
      <c r="Y1209" s="136"/>
      <c r="Z1209" s="136"/>
    </row>
    <row r="1210" ht="14.25" customHeight="1">
      <c r="A1210" s="136"/>
      <c r="B1210" s="136"/>
      <c r="C1210" s="136"/>
      <c r="D1210" s="136"/>
      <c r="E1210" s="2"/>
      <c r="F1210" s="2"/>
      <c r="G1210" s="136"/>
      <c r="H1210" s="136"/>
      <c r="I1210" s="136"/>
      <c r="J1210" s="136"/>
      <c r="K1210" s="136"/>
      <c r="L1210" s="136"/>
      <c r="M1210" s="136"/>
      <c r="N1210" s="136"/>
      <c r="O1210" s="136"/>
      <c r="P1210" s="136"/>
      <c r="Q1210" s="136"/>
      <c r="R1210" s="136"/>
      <c r="S1210" s="136"/>
      <c r="T1210" s="136"/>
      <c r="U1210" s="136"/>
      <c r="V1210" s="136"/>
      <c r="W1210" s="136"/>
      <c r="X1210" s="136"/>
      <c r="Y1210" s="136"/>
      <c r="Z1210" s="136"/>
    </row>
    <row r="1211" ht="14.25" customHeight="1">
      <c r="A1211" s="136"/>
      <c r="B1211" s="136"/>
      <c r="C1211" s="136"/>
      <c r="D1211" s="136"/>
      <c r="E1211" s="2"/>
      <c r="F1211" s="2"/>
      <c r="G1211" s="136"/>
      <c r="H1211" s="136"/>
      <c r="I1211" s="136"/>
      <c r="J1211" s="136"/>
      <c r="K1211" s="136"/>
      <c r="L1211" s="136"/>
      <c r="M1211" s="136"/>
      <c r="N1211" s="136"/>
      <c r="O1211" s="136"/>
      <c r="P1211" s="136"/>
      <c r="Q1211" s="136"/>
      <c r="R1211" s="136"/>
      <c r="S1211" s="136"/>
      <c r="T1211" s="136"/>
      <c r="U1211" s="136"/>
      <c r="V1211" s="136"/>
      <c r="W1211" s="136"/>
      <c r="X1211" s="136"/>
      <c r="Y1211" s="136"/>
      <c r="Z1211" s="136"/>
    </row>
    <row r="1212" ht="14.25" customHeight="1">
      <c r="A1212" s="136"/>
      <c r="B1212" s="136"/>
      <c r="C1212" s="136"/>
      <c r="D1212" s="136"/>
      <c r="E1212" s="2"/>
      <c r="F1212" s="2"/>
      <c r="G1212" s="136"/>
      <c r="H1212" s="136"/>
      <c r="I1212" s="136"/>
      <c r="J1212" s="136"/>
      <c r="K1212" s="136"/>
      <c r="L1212" s="136"/>
      <c r="M1212" s="136"/>
      <c r="N1212" s="136"/>
      <c r="O1212" s="136"/>
      <c r="P1212" s="136"/>
      <c r="Q1212" s="136"/>
      <c r="R1212" s="136"/>
      <c r="S1212" s="136"/>
      <c r="T1212" s="136"/>
      <c r="U1212" s="136"/>
      <c r="V1212" s="136"/>
      <c r="W1212" s="136"/>
      <c r="X1212" s="136"/>
      <c r="Y1212" s="136"/>
      <c r="Z1212" s="136"/>
    </row>
    <row r="1213" ht="14.25" customHeight="1">
      <c r="A1213" s="136"/>
      <c r="B1213" s="136"/>
      <c r="C1213" s="136"/>
      <c r="D1213" s="136"/>
      <c r="E1213" s="2"/>
      <c r="F1213" s="2"/>
      <c r="G1213" s="136"/>
      <c r="H1213" s="136"/>
      <c r="I1213" s="136"/>
      <c r="J1213" s="136"/>
      <c r="K1213" s="136"/>
      <c r="L1213" s="136"/>
      <c r="M1213" s="136"/>
      <c r="N1213" s="136"/>
      <c r="O1213" s="136"/>
      <c r="P1213" s="136"/>
      <c r="Q1213" s="136"/>
      <c r="R1213" s="136"/>
      <c r="S1213" s="136"/>
      <c r="T1213" s="136"/>
      <c r="U1213" s="136"/>
      <c r="V1213" s="136"/>
      <c r="W1213" s="136"/>
      <c r="X1213" s="136"/>
      <c r="Y1213" s="136"/>
      <c r="Z1213" s="136"/>
    </row>
    <row r="1214" ht="14.25" customHeight="1">
      <c r="A1214" s="136"/>
      <c r="B1214" s="136"/>
      <c r="C1214" s="136"/>
      <c r="D1214" s="136"/>
      <c r="E1214" s="2"/>
      <c r="F1214" s="2"/>
      <c r="G1214" s="136"/>
      <c r="H1214" s="136"/>
      <c r="I1214" s="136"/>
      <c r="J1214" s="136"/>
      <c r="K1214" s="136"/>
      <c r="L1214" s="136"/>
      <c r="M1214" s="136"/>
      <c r="N1214" s="136"/>
      <c r="O1214" s="136"/>
      <c r="P1214" s="136"/>
      <c r="Q1214" s="136"/>
      <c r="R1214" s="136"/>
      <c r="S1214" s="136"/>
      <c r="T1214" s="136"/>
      <c r="U1214" s="136"/>
      <c r="V1214" s="136"/>
      <c r="W1214" s="136"/>
      <c r="X1214" s="136"/>
      <c r="Y1214" s="136"/>
      <c r="Z1214" s="136"/>
    </row>
    <row r="1215" ht="14.25" customHeight="1">
      <c r="A1215" s="136"/>
      <c r="B1215" s="136"/>
      <c r="C1215" s="136"/>
      <c r="D1215" s="136"/>
      <c r="E1215" s="2"/>
      <c r="F1215" s="2"/>
      <c r="G1215" s="136"/>
      <c r="H1215" s="136"/>
      <c r="I1215" s="136"/>
      <c r="J1215" s="136"/>
      <c r="K1215" s="136"/>
      <c r="L1215" s="136"/>
      <c r="M1215" s="136"/>
      <c r="N1215" s="136"/>
      <c r="O1215" s="136"/>
      <c r="P1215" s="136"/>
      <c r="Q1215" s="136"/>
      <c r="R1215" s="136"/>
      <c r="S1215" s="136"/>
      <c r="T1215" s="136"/>
      <c r="U1215" s="136"/>
      <c r="V1215" s="136"/>
      <c r="W1215" s="136"/>
      <c r="X1215" s="136"/>
      <c r="Y1215" s="136"/>
      <c r="Z1215" s="136"/>
    </row>
    <row r="1216" ht="14.25" customHeight="1">
      <c r="A1216" s="136"/>
      <c r="B1216" s="136"/>
      <c r="C1216" s="136"/>
      <c r="D1216" s="136"/>
      <c r="E1216" s="2"/>
      <c r="F1216" s="2"/>
      <c r="G1216" s="136"/>
      <c r="H1216" s="136"/>
      <c r="I1216" s="136"/>
      <c r="J1216" s="136"/>
      <c r="K1216" s="136"/>
      <c r="L1216" s="136"/>
      <c r="M1216" s="136"/>
      <c r="N1216" s="136"/>
      <c r="O1216" s="136"/>
      <c r="P1216" s="136"/>
      <c r="Q1216" s="136"/>
      <c r="R1216" s="136"/>
      <c r="S1216" s="136"/>
      <c r="T1216" s="136"/>
      <c r="U1216" s="136"/>
      <c r="V1216" s="136"/>
      <c r="W1216" s="136"/>
      <c r="X1216" s="136"/>
      <c r="Y1216" s="136"/>
      <c r="Z1216" s="136"/>
    </row>
    <row r="1217" ht="14.25" customHeight="1">
      <c r="A1217" s="136"/>
      <c r="B1217" s="136"/>
      <c r="C1217" s="136"/>
      <c r="D1217" s="136"/>
      <c r="E1217" s="2"/>
      <c r="F1217" s="2"/>
      <c r="G1217" s="136"/>
      <c r="H1217" s="136"/>
      <c r="I1217" s="136"/>
      <c r="J1217" s="136"/>
      <c r="K1217" s="136"/>
      <c r="L1217" s="136"/>
      <c r="M1217" s="136"/>
      <c r="N1217" s="136"/>
      <c r="O1217" s="136"/>
      <c r="P1217" s="136"/>
      <c r="Q1217" s="136"/>
      <c r="R1217" s="136"/>
      <c r="S1217" s="136"/>
      <c r="T1217" s="136"/>
      <c r="U1217" s="136"/>
      <c r="V1217" s="136"/>
      <c r="W1217" s="136"/>
      <c r="X1217" s="136"/>
      <c r="Y1217" s="136"/>
      <c r="Z1217" s="136"/>
    </row>
    <row r="1218" ht="14.25" customHeight="1">
      <c r="A1218" s="136"/>
      <c r="B1218" s="136"/>
      <c r="C1218" s="136"/>
      <c r="D1218" s="136"/>
      <c r="E1218" s="2"/>
      <c r="F1218" s="2"/>
      <c r="G1218" s="136"/>
      <c r="H1218" s="136"/>
      <c r="I1218" s="136"/>
      <c r="J1218" s="136"/>
      <c r="K1218" s="136"/>
      <c r="L1218" s="136"/>
      <c r="M1218" s="136"/>
      <c r="N1218" s="136"/>
      <c r="O1218" s="136"/>
      <c r="P1218" s="136"/>
      <c r="Q1218" s="136"/>
      <c r="R1218" s="136"/>
      <c r="S1218" s="136"/>
      <c r="T1218" s="136"/>
      <c r="U1218" s="136"/>
      <c r="V1218" s="136"/>
      <c r="W1218" s="136"/>
      <c r="X1218" s="136"/>
      <c r="Y1218" s="136"/>
      <c r="Z1218" s="136"/>
    </row>
    <row r="1219" ht="14.25" customHeight="1">
      <c r="A1219" s="136"/>
      <c r="B1219" s="136"/>
      <c r="C1219" s="136"/>
      <c r="D1219" s="136"/>
      <c r="E1219" s="2"/>
      <c r="F1219" s="2"/>
      <c r="G1219" s="136"/>
      <c r="H1219" s="136"/>
      <c r="I1219" s="136"/>
      <c r="J1219" s="136"/>
      <c r="K1219" s="136"/>
      <c r="L1219" s="136"/>
      <c r="M1219" s="136"/>
      <c r="N1219" s="136"/>
      <c r="O1219" s="136"/>
      <c r="P1219" s="136"/>
      <c r="Q1219" s="136"/>
      <c r="R1219" s="136"/>
      <c r="S1219" s="136"/>
      <c r="T1219" s="136"/>
      <c r="U1219" s="136"/>
      <c r="V1219" s="136"/>
      <c r="W1219" s="136"/>
      <c r="X1219" s="136"/>
      <c r="Y1219" s="136"/>
      <c r="Z1219" s="136"/>
    </row>
    <row r="1220" ht="14.25" customHeight="1">
      <c r="A1220" s="136"/>
      <c r="B1220" s="136"/>
      <c r="C1220" s="136"/>
      <c r="D1220" s="136"/>
      <c r="E1220" s="2"/>
      <c r="F1220" s="2"/>
      <c r="G1220" s="136"/>
      <c r="H1220" s="136"/>
      <c r="I1220" s="136"/>
      <c r="J1220" s="136"/>
      <c r="K1220" s="136"/>
      <c r="L1220" s="136"/>
      <c r="M1220" s="136"/>
      <c r="N1220" s="136"/>
      <c r="O1220" s="136"/>
      <c r="P1220" s="136"/>
      <c r="Q1220" s="136"/>
      <c r="R1220" s="136"/>
      <c r="S1220" s="136"/>
      <c r="T1220" s="136"/>
      <c r="U1220" s="136"/>
      <c r="V1220" s="136"/>
      <c r="W1220" s="136"/>
      <c r="X1220" s="136"/>
      <c r="Y1220" s="136"/>
      <c r="Z1220" s="136"/>
    </row>
    <row r="1221" ht="14.25" customHeight="1">
      <c r="A1221" s="136"/>
      <c r="B1221" s="136"/>
      <c r="C1221" s="136"/>
      <c r="D1221" s="136"/>
      <c r="E1221" s="2"/>
      <c r="F1221" s="2"/>
      <c r="G1221" s="136"/>
      <c r="H1221" s="136"/>
      <c r="I1221" s="136"/>
      <c r="J1221" s="136"/>
      <c r="K1221" s="136"/>
      <c r="L1221" s="136"/>
      <c r="M1221" s="136"/>
      <c r="N1221" s="136"/>
      <c r="O1221" s="136"/>
      <c r="P1221" s="136"/>
      <c r="Q1221" s="136"/>
      <c r="R1221" s="136"/>
      <c r="S1221" s="136"/>
      <c r="T1221" s="136"/>
      <c r="U1221" s="136"/>
      <c r="V1221" s="136"/>
      <c r="W1221" s="136"/>
      <c r="X1221" s="136"/>
      <c r="Y1221" s="136"/>
      <c r="Z1221" s="136"/>
    </row>
    <row r="1222" ht="14.25" customHeight="1">
      <c r="A1222" s="136"/>
      <c r="B1222" s="136"/>
      <c r="C1222" s="136"/>
      <c r="D1222" s="136"/>
      <c r="E1222" s="2"/>
      <c r="F1222" s="2"/>
      <c r="G1222" s="136"/>
      <c r="H1222" s="136"/>
      <c r="I1222" s="136"/>
      <c r="J1222" s="136"/>
      <c r="K1222" s="136"/>
      <c r="L1222" s="136"/>
      <c r="M1222" s="136"/>
      <c r="N1222" s="136"/>
      <c r="O1222" s="136"/>
      <c r="P1222" s="136"/>
      <c r="Q1222" s="136"/>
      <c r="R1222" s="136"/>
      <c r="S1222" s="136"/>
      <c r="T1222" s="136"/>
      <c r="U1222" s="136"/>
      <c r="V1222" s="136"/>
      <c r="W1222" s="136"/>
      <c r="X1222" s="136"/>
      <c r="Y1222" s="136"/>
      <c r="Z1222" s="136"/>
    </row>
    <row r="1223" ht="14.25" customHeight="1">
      <c r="A1223" s="136"/>
      <c r="B1223" s="136"/>
      <c r="C1223" s="136"/>
      <c r="D1223" s="136"/>
      <c r="E1223" s="2"/>
      <c r="F1223" s="2"/>
      <c r="G1223" s="136"/>
      <c r="H1223" s="136"/>
      <c r="I1223" s="136"/>
      <c r="J1223" s="136"/>
      <c r="K1223" s="136"/>
      <c r="L1223" s="136"/>
      <c r="M1223" s="136"/>
      <c r="N1223" s="136"/>
      <c r="O1223" s="136"/>
      <c r="P1223" s="136"/>
      <c r="Q1223" s="136"/>
      <c r="R1223" s="136"/>
      <c r="S1223" s="136"/>
      <c r="T1223" s="136"/>
      <c r="U1223" s="136"/>
      <c r="V1223" s="136"/>
      <c r="W1223" s="136"/>
      <c r="X1223" s="136"/>
      <c r="Y1223" s="136"/>
      <c r="Z1223" s="136"/>
    </row>
    <row r="1224" ht="14.25" customHeight="1">
      <c r="A1224" s="136"/>
      <c r="B1224" s="136"/>
      <c r="C1224" s="136"/>
      <c r="D1224" s="136"/>
      <c r="E1224" s="2"/>
      <c r="F1224" s="2"/>
      <c r="G1224" s="136"/>
      <c r="H1224" s="136"/>
      <c r="I1224" s="136"/>
      <c r="J1224" s="136"/>
      <c r="K1224" s="136"/>
      <c r="L1224" s="136"/>
      <c r="M1224" s="136"/>
      <c r="N1224" s="136"/>
      <c r="O1224" s="136"/>
      <c r="P1224" s="136"/>
      <c r="Q1224" s="136"/>
      <c r="R1224" s="136"/>
      <c r="S1224" s="136"/>
      <c r="T1224" s="136"/>
      <c r="U1224" s="136"/>
      <c r="V1224" s="136"/>
      <c r="W1224" s="136"/>
      <c r="X1224" s="136"/>
      <c r="Y1224" s="136"/>
      <c r="Z1224" s="136"/>
    </row>
    <row r="1225" ht="14.25" customHeight="1">
      <c r="A1225" s="136"/>
      <c r="B1225" s="136"/>
      <c r="C1225" s="136"/>
      <c r="D1225" s="136"/>
      <c r="E1225" s="2"/>
      <c r="F1225" s="2"/>
      <c r="G1225" s="136"/>
      <c r="H1225" s="136"/>
      <c r="I1225" s="136"/>
      <c r="J1225" s="136"/>
      <c r="K1225" s="136"/>
      <c r="L1225" s="136"/>
      <c r="M1225" s="136"/>
      <c r="N1225" s="136"/>
      <c r="O1225" s="136"/>
      <c r="P1225" s="136"/>
      <c r="Q1225" s="136"/>
      <c r="R1225" s="136"/>
      <c r="S1225" s="136"/>
      <c r="T1225" s="136"/>
      <c r="U1225" s="136"/>
      <c r="V1225" s="136"/>
      <c r="W1225" s="136"/>
      <c r="X1225" s="136"/>
      <c r="Y1225" s="136"/>
      <c r="Z1225" s="136"/>
    </row>
    <row r="1226" ht="14.25" customHeight="1">
      <c r="A1226" s="136"/>
      <c r="B1226" s="136"/>
      <c r="C1226" s="136"/>
      <c r="D1226" s="136"/>
      <c r="E1226" s="2"/>
      <c r="F1226" s="2"/>
      <c r="G1226" s="136"/>
      <c r="H1226" s="136"/>
      <c r="I1226" s="136"/>
      <c r="J1226" s="136"/>
      <c r="K1226" s="136"/>
      <c r="L1226" s="136"/>
      <c r="M1226" s="136"/>
      <c r="N1226" s="136"/>
      <c r="O1226" s="136"/>
      <c r="P1226" s="136"/>
      <c r="Q1226" s="136"/>
      <c r="R1226" s="136"/>
      <c r="S1226" s="136"/>
      <c r="T1226" s="136"/>
      <c r="U1226" s="136"/>
      <c r="V1226" s="136"/>
      <c r="W1226" s="136"/>
      <c r="X1226" s="136"/>
      <c r="Y1226" s="136"/>
      <c r="Z1226" s="136"/>
    </row>
    <row r="1227" ht="14.25" customHeight="1">
      <c r="A1227" s="136"/>
      <c r="B1227" s="136"/>
      <c r="C1227" s="136"/>
      <c r="D1227" s="136"/>
      <c r="E1227" s="2"/>
      <c r="F1227" s="2"/>
      <c r="G1227" s="136"/>
      <c r="H1227" s="136"/>
      <c r="I1227" s="136"/>
      <c r="J1227" s="136"/>
      <c r="K1227" s="136"/>
      <c r="L1227" s="136"/>
      <c r="M1227" s="136"/>
      <c r="N1227" s="136"/>
      <c r="O1227" s="136"/>
      <c r="P1227" s="136"/>
      <c r="Q1227" s="136"/>
      <c r="R1227" s="136"/>
      <c r="S1227" s="136"/>
      <c r="T1227" s="136"/>
      <c r="U1227" s="136"/>
      <c r="V1227" s="136"/>
      <c r="W1227" s="136"/>
      <c r="X1227" s="136"/>
      <c r="Y1227" s="136"/>
      <c r="Z1227" s="136"/>
    </row>
    <row r="1228" ht="14.25" customHeight="1">
      <c r="A1228" s="136"/>
      <c r="B1228" s="136"/>
      <c r="C1228" s="136"/>
      <c r="D1228" s="136"/>
      <c r="E1228" s="2"/>
      <c r="F1228" s="2"/>
      <c r="G1228" s="136"/>
      <c r="H1228" s="136"/>
      <c r="I1228" s="136"/>
      <c r="J1228" s="136"/>
      <c r="K1228" s="136"/>
      <c r="L1228" s="136"/>
      <c r="M1228" s="136"/>
      <c r="N1228" s="136"/>
      <c r="O1228" s="136"/>
      <c r="P1228" s="136"/>
      <c r="Q1228" s="136"/>
      <c r="R1228" s="136"/>
      <c r="S1228" s="136"/>
      <c r="T1228" s="136"/>
      <c r="U1228" s="136"/>
      <c r="V1228" s="136"/>
      <c r="W1228" s="136"/>
      <c r="X1228" s="136"/>
      <c r="Y1228" s="136"/>
      <c r="Z1228" s="136"/>
    </row>
    <row r="1229" ht="14.25" customHeight="1">
      <c r="A1229" s="136"/>
      <c r="B1229" s="136"/>
      <c r="C1229" s="136"/>
      <c r="D1229" s="136"/>
      <c r="E1229" s="2"/>
      <c r="F1229" s="2"/>
      <c r="G1229" s="136"/>
      <c r="H1229" s="136"/>
      <c r="I1229" s="136"/>
      <c r="J1229" s="136"/>
      <c r="K1229" s="136"/>
      <c r="L1229" s="136"/>
      <c r="M1229" s="136"/>
      <c r="N1229" s="136"/>
      <c r="O1229" s="136"/>
      <c r="P1229" s="136"/>
      <c r="Q1229" s="136"/>
      <c r="R1229" s="136"/>
      <c r="S1229" s="136"/>
      <c r="T1229" s="136"/>
      <c r="U1229" s="136"/>
      <c r="V1229" s="136"/>
      <c r="W1229" s="136"/>
      <c r="X1229" s="136"/>
      <c r="Y1229" s="136"/>
      <c r="Z1229" s="136"/>
    </row>
    <row r="1230" ht="14.25" customHeight="1">
      <c r="A1230" s="136"/>
      <c r="B1230" s="136"/>
      <c r="C1230" s="136"/>
      <c r="D1230" s="136"/>
      <c r="E1230" s="2"/>
      <c r="F1230" s="2"/>
      <c r="G1230" s="136"/>
      <c r="H1230" s="136"/>
      <c r="I1230" s="136"/>
      <c r="J1230" s="136"/>
      <c r="K1230" s="136"/>
      <c r="L1230" s="136"/>
      <c r="M1230" s="136"/>
      <c r="N1230" s="136"/>
      <c r="O1230" s="136"/>
      <c r="P1230" s="136"/>
      <c r="Q1230" s="136"/>
      <c r="R1230" s="136"/>
      <c r="S1230" s="136"/>
      <c r="T1230" s="136"/>
      <c r="U1230" s="136"/>
      <c r="V1230" s="136"/>
      <c r="W1230" s="136"/>
      <c r="X1230" s="136"/>
      <c r="Y1230" s="136"/>
      <c r="Z1230" s="136"/>
    </row>
    <row r="1231" ht="14.25" customHeight="1">
      <c r="A1231" s="136"/>
      <c r="B1231" s="136"/>
      <c r="C1231" s="136"/>
      <c r="D1231" s="136"/>
      <c r="E1231" s="2"/>
      <c r="F1231" s="2"/>
      <c r="G1231" s="136"/>
      <c r="H1231" s="136"/>
      <c r="I1231" s="136"/>
      <c r="J1231" s="136"/>
      <c r="K1231" s="136"/>
      <c r="L1231" s="136"/>
      <c r="M1231" s="136"/>
      <c r="N1231" s="136"/>
      <c r="O1231" s="136"/>
      <c r="P1231" s="136"/>
      <c r="Q1231" s="136"/>
      <c r="R1231" s="136"/>
      <c r="S1231" s="136"/>
      <c r="T1231" s="136"/>
      <c r="U1231" s="136"/>
      <c r="V1231" s="136"/>
      <c r="W1231" s="136"/>
      <c r="X1231" s="136"/>
      <c r="Y1231" s="136"/>
      <c r="Z1231" s="136"/>
    </row>
    <row r="1232" ht="14.25" customHeight="1">
      <c r="A1232" s="136"/>
      <c r="B1232" s="136"/>
      <c r="C1232" s="136"/>
      <c r="D1232" s="136"/>
      <c r="E1232" s="2"/>
      <c r="F1232" s="2"/>
      <c r="G1232" s="136"/>
      <c r="H1232" s="136"/>
      <c r="I1232" s="136"/>
      <c r="J1232" s="136"/>
      <c r="K1232" s="136"/>
      <c r="L1232" s="136"/>
      <c r="M1232" s="136"/>
      <c r="N1232" s="136"/>
      <c r="O1232" s="136"/>
      <c r="P1232" s="136"/>
      <c r="Q1232" s="136"/>
      <c r="R1232" s="136"/>
      <c r="S1232" s="136"/>
      <c r="T1232" s="136"/>
      <c r="U1232" s="136"/>
      <c r="V1232" s="136"/>
      <c r="W1232" s="136"/>
      <c r="X1232" s="136"/>
      <c r="Y1232" s="136"/>
      <c r="Z1232" s="136"/>
    </row>
    <row r="1233" ht="14.25" customHeight="1">
      <c r="A1233" s="136"/>
      <c r="B1233" s="136"/>
      <c r="C1233" s="136"/>
      <c r="D1233" s="136"/>
      <c r="E1233" s="2"/>
      <c r="F1233" s="2"/>
      <c r="G1233" s="136"/>
      <c r="H1233" s="136"/>
      <c r="I1233" s="136"/>
      <c r="J1233" s="136"/>
      <c r="K1233" s="136"/>
      <c r="L1233" s="136"/>
      <c r="M1233" s="136"/>
      <c r="N1233" s="136"/>
      <c r="O1233" s="136"/>
      <c r="P1233" s="136"/>
      <c r="Q1233" s="136"/>
      <c r="R1233" s="136"/>
      <c r="S1233" s="136"/>
      <c r="T1233" s="136"/>
      <c r="U1233" s="136"/>
      <c r="V1233" s="136"/>
      <c r="W1233" s="136"/>
      <c r="X1233" s="136"/>
      <c r="Y1233" s="136"/>
      <c r="Z1233" s="136"/>
    </row>
    <row r="1234" ht="14.25" customHeight="1">
      <c r="A1234" s="136"/>
      <c r="B1234" s="136"/>
      <c r="C1234" s="136"/>
      <c r="D1234" s="136"/>
      <c r="E1234" s="2"/>
      <c r="F1234" s="2"/>
      <c r="G1234" s="136"/>
      <c r="H1234" s="136"/>
      <c r="I1234" s="136"/>
      <c r="J1234" s="136"/>
      <c r="K1234" s="136"/>
      <c r="L1234" s="136"/>
      <c r="M1234" s="136"/>
      <c r="N1234" s="136"/>
      <c r="O1234" s="136"/>
      <c r="P1234" s="136"/>
      <c r="Q1234" s="136"/>
      <c r="R1234" s="136"/>
      <c r="S1234" s="136"/>
      <c r="T1234" s="136"/>
      <c r="U1234" s="136"/>
      <c r="V1234" s="136"/>
      <c r="W1234" s="136"/>
      <c r="X1234" s="136"/>
      <c r="Y1234" s="136"/>
      <c r="Z1234" s="136"/>
    </row>
    <row r="1235" ht="14.25" customHeight="1">
      <c r="A1235" s="136"/>
      <c r="B1235" s="136"/>
      <c r="C1235" s="136"/>
      <c r="D1235" s="136"/>
      <c r="E1235" s="2"/>
      <c r="F1235" s="2"/>
      <c r="G1235" s="136"/>
      <c r="H1235" s="136"/>
      <c r="I1235" s="136"/>
      <c r="J1235" s="136"/>
      <c r="K1235" s="136"/>
      <c r="L1235" s="136"/>
      <c r="M1235" s="136"/>
      <c r="N1235" s="136"/>
      <c r="O1235" s="136"/>
      <c r="P1235" s="136"/>
      <c r="Q1235" s="136"/>
      <c r="R1235" s="136"/>
      <c r="S1235" s="136"/>
      <c r="T1235" s="136"/>
      <c r="U1235" s="136"/>
      <c r="V1235" s="136"/>
      <c r="W1235" s="136"/>
      <c r="X1235" s="136"/>
      <c r="Y1235" s="136"/>
      <c r="Z1235" s="136"/>
    </row>
    <row r="1236" ht="14.25" customHeight="1">
      <c r="A1236" s="136"/>
      <c r="B1236" s="136"/>
      <c r="C1236" s="136"/>
      <c r="D1236" s="136"/>
      <c r="E1236" s="2"/>
      <c r="F1236" s="2"/>
      <c r="G1236" s="136"/>
      <c r="H1236" s="136"/>
      <c r="I1236" s="136"/>
      <c r="J1236" s="136"/>
      <c r="K1236" s="136"/>
      <c r="L1236" s="136"/>
      <c r="M1236" s="136"/>
      <c r="N1236" s="136"/>
      <c r="O1236" s="136"/>
      <c r="P1236" s="136"/>
      <c r="Q1236" s="136"/>
      <c r="R1236" s="136"/>
      <c r="S1236" s="136"/>
      <c r="T1236" s="136"/>
      <c r="U1236" s="136"/>
      <c r="V1236" s="136"/>
      <c r="W1236" s="136"/>
      <c r="X1236" s="136"/>
      <c r="Y1236" s="136"/>
      <c r="Z1236" s="136"/>
    </row>
    <row r="1237" ht="14.25" customHeight="1">
      <c r="A1237" s="136"/>
      <c r="B1237" s="136"/>
      <c r="C1237" s="136"/>
      <c r="D1237" s="136"/>
      <c r="E1237" s="2"/>
      <c r="F1237" s="2"/>
      <c r="G1237" s="136"/>
      <c r="H1237" s="136"/>
      <c r="I1237" s="136"/>
      <c r="J1237" s="136"/>
      <c r="K1237" s="136"/>
      <c r="L1237" s="136"/>
      <c r="M1237" s="136"/>
      <c r="N1237" s="136"/>
      <c r="O1237" s="136"/>
      <c r="P1237" s="136"/>
      <c r="Q1237" s="136"/>
      <c r="R1237" s="136"/>
      <c r="S1237" s="136"/>
      <c r="T1237" s="136"/>
      <c r="U1237" s="136"/>
      <c r="V1237" s="136"/>
      <c r="W1237" s="136"/>
      <c r="X1237" s="136"/>
      <c r="Y1237" s="136"/>
      <c r="Z1237" s="136"/>
    </row>
    <row r="1238" ht="14.25" customHeight="1">
      <c r="A1238" s="136"/>
      <c r="B1238" s="136"/>
      <c r="C1238" s="136"/>
      <c r="D1238" s="136"/>
      <c r="E1238" s="2"/>
      <c r="F1238" s="2"/>
      <c r="G1238" s="136"/>
      <c r="H1238" s="136"/>
      <c r="I1238" s="136"/>
      <c r="J1238" s="136"/>
      <c r="K1238" s="136"/>
      <c r="L1238" s="136"/>
      <c r="M1238" s="136"/>
      <c r="N1238" s="136"/>
      <c r="O1238" s="136"/>
      <c r="P1238" s="136"/>
      <c r="Q1238" s="136"/>
      <c r="R1238" s="136"/>
      <c r="S1238" s="136"/>
      <c r="T1238" s="136"/>
      <c r="U1238" s="136"/>
      <c r="V1238" s="136"/>
      <c r="W1238" s="136"/>
      <c r="X1238" s="136"/>
      <c r="Y1238" s="136"/>
      <c r="Z1238" s="136"/>
    </row>
    <row r="1239" ht="14.25" customHeight="1">
      <c r="A1239" s="136"/>
      <c r="B1239" s="136"/>
      <c r="C1239" s="136"/>
      <c r="D1239" s="136"/>
      <c r="E1239" s="2"/>
      <c r="F1239" s="2"/>
      <c r="G1239" s="136"/>
      <c r="H1239" s="136"/>
      <c r="I1239" s="136"/>
      <c r="J1239" s="136"/>
      <c r="K1239" s="136"/>
      <c r="L1239" s="136"/>
      <c r="M1239" s="136"/>
      <c r="N1239" s="136"/>
      <c r="O1239" s="136"/>
      <c r="P1239" s="136"/>
      <c r="Q1239" s="136"/>
      <c r="R1239" s="136"/>
      <c r="S1239" s="136"/>
      <c r="T1239" s="136"/>
      <c r="U1239" s="136"/>
      <c r="V1239" s="136"/>
      <c r="W1239" s="136"/>
      <c r="X1239" s="136"/>
      <c r="Y1239" s="136"/>
      <c r="Z1239" s="136"/>
    </row>
    <row r="1240" ht="14.25" customHeight="1">
      <c r="A1240" s="136"/>
      <c r="B1240" s="136"/>
      <c r="C1240" s="136"/>
      <c r="D1240" s="136"/>
      <c r="E1240" s="2"/>
      <c r="F1240" s="2"/>
      <c r="G1240" s="136"/>
      <c r="H1240" s="136"/>
      <c r="I1240" s="136"/>
      <c r="J1240" s="136"/>
      <c r="K1240" s="136"/>
      <c r="L1240" s="136"/>
      <c r="M1240" s="136"/>
      <c r="N1240" s="136"/>
      <c r="O1240" s="136"/>
      <c r="P1240" s="136"/>
      <c r="Q1240" s="136"/>
      <c r="R1240" s="136"/>
      <c r="S1240" s="136"/>
      <c r="T1240" s="136"/>
      <c r="U1240" s="136"/>
      <c r="V1240" s="136"/>
      <c r="W1240" s="136"/>
      <c r="X1240" s="136"/>
      <c r="Y1240" s="136"/>
      <c r="Z1240" s="136"/>
    </row>
    <row r="1241" ht="14.25" customHeight="1">
      <c r="A1241" s="136"/>
      <c r="B1241" s="136"/>
      <c r="C1241" s="136"/>
      <c r="D1241" s="136"/>
      <c r="E1241" s="2"/>
      <c r="F1241" s="2"/>
      <c r="G1241" s="136"/>
      <c r="H1241" s="136"/>
      <c r="I1241" s="136"/>
      <c r="J1241" s="136"/>
      <c r="K1241" s="136"/>
      <c r="L1241" s="136"/>
      <c r="M1241" s="136"/>
      <c r="N1241" s="136"/>
      <c r="O1241" s="136"/>
      <c r="P1241" s="136"/>
      <c r="Q1241" s="136"/>
      <c r="R1241" s="136"/>
      <c r="S1241" s="136"/>
      <c r="T1241" s="136"/>
      <c r="U1241" s="136"/>
      <c r="V1241" s="136"/>
      <c r="W1241" s="136"/>
      <c r="X1241" s="136"/>
      <c r="Y1241" s="136"/>
      <c r="Z1241" s="136"/>
    </row>
    <row r="1242" ht="14.25" customHeight="1">
      <c r="A1242" s="136"/>
      <c r="B1242" s="136"/>
      <c r="C1242" s="136"/>
      <c r="D1242" s="136"/>
      <c r="E1242" s="2"/>
      <c r="F1242" s="2"/>
      <c r="G1242" s="136"/>
      <c r="H1242" s="136"/>
      <c r="I1242" s="136"/>
      <c r="J1242" s="136"/>
      <c r="K1242" s="136"/>
      <c r="L1242" s="136"/>
      <c r="M1242" s="136"/>
      <c r="N1242" s="136"/>
      <c r="O1242" s="136"/>
      <c r="P1242" s="136"/>
      <c r="Q1242" s="136"/>
      <c r="R1242" s="136"/>
      <c r="S1242" s="136"/>
      <c r="T1242" s="136"/>
      <c r="U1242" s="136"/>
      <c r="V1242" s="136"/>
      <c r="W1242" s="136"/>
      <c r="X1242" s="136"/>
      <c r="Y1242" s="136"/>
      <c r="Z1242" s="136"/>
    </row>
    <row r="1243" ht="14.25" customHeight="1">
      <c r="A1243" s="136"/>
      <c r="B1243" s="136"/>
      <c r="C1243" s="136"/>
      <c r="D1243" s="136"/>
      <c r="E1243" s="2"/>
      <c r="F1243" s="2"/>
      <c r="G1243" s="136"/>
      <c r="H1243" s="136"/>
      <c r="I1243" s="136"/>
      <c r="J1243" s="136"/>
      <c r="K1243" s="136"/>
      <c r="L1243" s="136"/>
      <c r="M1243" s="136"/>
      <c r="N1243" s="136"/>
      <c r="O1243" s="136"/>
      <c r="P1243" s="136"/>
      <c r="Q1243" s="136"/>
      <c r="R1243" s="136"/>
      <c r="S1243" s="136"/>
      <c r="T1243" s="136"/>
      <c r="U1243" s="136"/>
      <c r="V1243" s="136"/>
      <c r="W1243" s="136"/>
      <c r="X1243" s="136"/>
      <c r="Y1243" s="136"/>
      <c r="Z1243" s="136"/>
    </row>
    <row r="1244" ht="14.25" customHeight="1">
      <c r="A1244" s="136"/>
      <c r="B1244" s="136"/>
      <c r="C1244" s="136"/>
      <c r="D1244" s="136"/>
      <c r="E1244" s="2"/>
      <c r="F1244" s="2"/>
      <c r="G1244" s="136"/>
      <c r="H1244" s="136"/>
      <c r="I1244" s="136"/>
      <c r="J1244" s="136"/>
      <c r="K1244" s="136"/>
      <c r="L1244" s="136"/>
      <c r="M1244" s="136"/>
      <c r="N1244" s="136"/>
      <c r="O1244" s="136"/>
      <c r="P1244" s="136"/>
      <c r="Q1244" s="136"/>
      <c r="R1244" s="136"/>
      <c r="S1244" s="136"/>
      <c r="T1244" s="136"/>
      <c r="U1244" s="136"/>
      <c r="V1244" s="136"/>
      <c r="W1244" s="136"/>
      <c r="X1244" s="136"/>
      <c r="Y1244" s="136"/>
      <c r="Z1244" s="136"/>
    </row>
    <row r="1245" ht="14.25" customHeight="1">
      <c r="A1245" s="136"/>
      <c r="B1245" s="136"/>
      <c r="C1245" s="136"/>
      <c r="D1245" s="136"/>
      <c r="E1245" s="2"/>
      <c r="F1245" s="2"/>
      <c r="G1245" s="136"/>
      <c r="H1245" s="136"/>
      <c r="I1245" s="136"/>
      <c r="J1245" s="136"/>
      <c r="K1245" s="136"/>
      <c r="L1245" s="136"/>
      <c r="M1245" s="136"/>
      <c r="N1245" s="136"/>
      <c r="O1245" s="136"/>
      <c r="P1245" s="136"/>
      <c r="Q1245" s="136"/>
      <c r="R1245" s="136"/>
      <c r="S1245" s="136"/>
      <c r="T1245" s="136"/>
      <c r="U1245" s="136"/>
      <c r="V1245" s="136"/>
      <c r="W1245" s="136"/>
      <c r="X1245" s="136"/>
      <c r="Y1245" s="136"/>
      <c r="Z1245" s="136"/>
    </row>
    <row r="1246" ht="14.25" customHeight="1">
      <c r="A1246" s="136"/>
      <c r="B1246" s="136"/>
      <c r="C1246" s="136"/>
      <c r="D1246" s="136"/>
      <c r="E1246" s="2"/>
      <c r="F1246" s="2"/>
      <c r="G1246" s="136"/>
      <c r="H1246" s="136"/>
      <c r="I1246" s="136"/>
      <c r="J1246" s="136"/>
      <c r="K1246" s="136"/>
      <c r="L1246" s="136"/>
      <c r="M1246" s="136"/>
      <c r="N1246" s="136"/>
      <c r="O1246" s="136"/>
      <c r="P1246" s="136"/>
      <c r="Q1246" s="136"/>
      <c r="R1246" s="136"/>
      <c r="S1246" s="136"/>
      <c r="T1246" s="136"/>
      <c r="U1246" s="136"/>
      <c r="V1246" s="136"/>
      <c r="W1246" s="136"/>
      <c r="X1246" s="136"/>
      <c r="Y1246" s="136"/>
      <c r="Z1246" s="136"/>
    </row>
    <row r="1247" ht="14.25" customHeight="1">
      <c r="A1247" s="136"/>
      <c r="B1247" s="136"/>
      <c r="C1247" s="136"/>
      <c r="D1247" s="136"/>
      <c r="E1247" s="2"/>
      <c r="F1247" s="2"/>
      <c r="G1247" s="136"/>
      <c r="H1247" s="136"/>
      <c r="I1247" s="136"/>
      <c r="J1247" s="136"/>
      <c r="K1247" s="136"/>
      <c r="L1247" s="136"/>
      <c r="M1247" s="136"/>
      <c r="N1247" s="136"/>
      <c r="O1247" s="136"/>
      <c r="P1247" s="136"/>
      <c r="Q1247" s="136"/>
      <c r="R1247" s="136"/>
      <c r="S1247" s="136"/>
      <c r="T1247" s="136"/>
      <c r="U1247" s="136"/>
      <c r="V1247" s="136"/>
      <c r="W1247" s="136"/>
      <c r="X1247" s="136"/>
      <c r="Y1247" s="136"/>
      <c r="Z1247" s="136"/>
    </row>
    <row r="1248" ht="14.25" customHeight="1">
      <c r="A1248" s="136"/>
      <c r="B1248" s="136"/>
      <c r="C1248" s="136"/>
      <c r="D1248" s="136"/>
      <c r="E1248" s="2"/>
      <c r="F1248" s="2"/>
      <c r="G1248" s="136"/>
      <c r="H1248" s="136"/>
      <c r="I1248" s="136"/>
      <c r="J1248" s="136"/>
      <c r="K1248" s="136"/>
      <c r="L1248" s="136"/>
      <c r="M1248" s="136"/>
      <c r="N1248" s="136"/>
      <c r="O1248" s="136"/>
      <c r="P1248" s="136"/>
      <c r="Q1248" s="136"/>
      <c r="R1248" s="136"/>
      <c r="S1248" s="136"/>
      <c r="T1248" s="136"/>
      <c r="U1248" s="136"/>
      <c r="V1248" s="136"/>
      <c r="W1248" s="136"/>
      <c r="X1248" s="136"/>
      <c r="Y1248" s="136"/>
      <c r="Z1248" s="136"/>
    </row>
    <row r="1249" ht="14.25" customHeight="1">
      <c r="A1249" s="136"/>
      <c r="B1249" s="136"/>
      <c r="C1249" s="136"/>
      <c r="D1249" s="136"/>
      <c r="E1249" s="2"/>
      <c r="F1249" s="2"/>
      <c r="G1249" s="136"/>
      <c r="H1249" s="136"/>
      <c r="I1249" s="136"/>
      <c r="J1249" s="136"/>
      <c r="K1249" s="136"/>
      <c r="L1249" s="136"/>
      <c r="M1249" s="136"/>
      <c r="N1249" s="136"/>
      <c r="O1249" s="136"/>
      <c r="P1249" s="136"/>
      <c r="Q1249" s="136"/>
      <c r="R1249" s="136"/>
      <c r="S1249" s="136"/>
      <c r="T1249" s="136"/>
      <c r="U1249" s="136"/>
      <c r="V1249" s="136"/>
      <c r="W1249" s="136"/>
      <c r="X1249" s="136"/>
      <c r="Y1249" s="136"/>
      <c r="Z1249" s="136"/>
    </row>
    <row r="1250" ht="14.25" customHeight="1">
      <c r="A1250" s="136"/>
      <c r="B1250" s="136"/>
      <c r="C1250" s="136"/>
      <c r="D1250" s="136"/>
      <c r="E1250" s="2"/>
      <c r="F1250" s="2"/>
      <c r="G1250" s="136"/>
      <c r="H1250" s="136"/>
      <c r="I1250" s="136"/>
      <c r="J1250" s="136"/>
      <c r="K1250" s="136"/>
      <c r="L1250" s="136"/>
      <c r="M1250" s="136"/>
      <c r="N1250" s="136"/>
      <c r="O1250" s="136"/>
      <c r="P1250" s="136"/>
      <c r="Q1250" s="136"/>
      <c r="R1250" s="136"/>
      <c r="S1250" s="136"/>
      <c r="T1250" s="136"/>
      <c r="U1250" s="136"/>
      <c r="V1250" s="136"/>
      <c r="W1250" s="136"/>
      <c r="X1250" s="136"/>
      <c r="Y1250" s="136"/>
      <c r="Z1250" s="136"/>
    </row>
    <row r="1251" ht="14.25" customHeight="1">
      <c r="A1251" s="136"/>
      <c r="B1251" s="136"/>
      <c r="C1251" s="136"/>
      <c r="D1251" s="136"/>
      <c r="E1251" s="2"/>
      <c r="F1251" s="2"/>
      <c r="G1251" s="136"/>
      <c r="H1251" s="136"/>
      <c r="I1251" s="136"/>
      <c r="J1251" s="136"/>
      <c r="K1251" s="136"/>
      <c r="L1251" s="136"/>
      <c r="M1251" s="136"/>
      <c r="N1251" s="136"/>
      <c r="O1251" s="136"/>
      <c r="P1251" s="136"/>
      <c r="Q1251" s="136"/>
      <c r="R1251" s="136"/>
      <c r="S1251" s="136"/>
      <c r="T1251" s="136"/>
      <c r="U1251" s="136"/>
      <c r="V1251" s="136"/>
      <c r="W1251" s="136"/>
      <c r="X1251" s="136"/>
      <c r="Y1251" s="136"/>
      <c r="Z1251" s="136"/>
    </row>
    <row r="1252" ht="14.25" customHeight="1">
      <c r="A1252" s="136"/>
      <c r="B1252" s="136"/>
      <c r="C1252" s="136"/>
      <c r="D1252" s="136"/>
      <c r="E1252" s="2"/>
      <c r="F1252" s="2"/>
      <c r="G1252" s="136"/>
      <c r="H1252" s="136"/>
      <c r="I1252" s="136"/>
      <c r="J1252" s="136"/>
      <c r="K1252" s="136"/>
      <c r="L1252" s="136"/>
      <c r="M1252" s="136"/>
      <c r="N1252" s="136"/>
      <c r="O1252" s="136"/>
      <c r="P1252" s="136"/>
      <c r="Q1252" s="136"/>
      <c r="R1252" s="136"/>
      <c r="S1252" s="136"/>
      <c r="T1252" s="136"/>
      <c r="U1252" s="136"/>
      <c r="V1252" s="136"/>
      <c r="W1252" s="136"/>
      <c r="X1252" s="136"/>
      <c r="Y1252" s="136"/>
      <c r="Z1252" s="136"/>
    </row>
    <row r="1253" ht="14.25" customHeight="1">
      <c r="A1253" s="136"/>
      <c r="B1253" s="136"/>
      <c r="C1253" s="136"/>
      <c r="D1253" s="136"/>
      <c r="E1253" s="2"/>
      <c r="F1253" s="2"/>
      <c r="G1253" s="136"/>
      <c r="H1253" s="136"/>
      <c r="I1253" s="136"/>
      <c r="J1253" s="136"/>
      <c r="K1253" s="136"/>
      <c r="L1253" s="136"/>
      <c r="M1253" s="136"/>
      <c r="N1253" s="136"/>
      <c r="O1253" s="136"/>
      <c r="P1253" s="136"/>
      <c r="Q1253" s="136"/>
      <c r="R1253" s="136"/>
      <c r="S1253" s="136"/>
      <c r="T1253" s="136"/>
      <c r="U1253" s="136"/>
      <c r="V1253" s="136"/>
      <c r="W1253" s="136"/>
      <c r="X1253" s="136"/>
      <c r="Y1253" s="136"/>
      <c r="Z1253" s="136"/>
    </row>
    <row r="1254" ht="14.25" customHeight="1">
      <c r="A1254" s="136"/>
      <c r="B1254" s="136"/>
      <c r="C1254" s="136"/>
      <c r="D1254" s="136"/>
      <c r="E1254" s="2"/>
      <c r="F1254" s="2"/>
      <c r="G1254" s="136"/>
      <c r="H1254" s="136"/>
      <c r="I1254" s="136"/>
      <c r="J1254" s="136"/>
      <c r="K1254" s="136"/>
      <c r="L1254" s="136"/>
      <c r="M1254" s="136"/>
      <c r="N1254" s="136"/>
      <c r="O1254" s="136"/>
      <c r="P1254" s="136"/>
      <c r="Q1254" s="136"/>
      <c r="R1254" s="136"/>
      <c r="S1254" s="136"/>
      <c r="T1254" s="136"/>
      <c r="U1254" s="136"/>
      <c r="V1254" s="136"/>
      <c r="W1254" s="136"/>
      <c r="X1254" s="136"/>
      <c r="Y1254" s="136"/>
      <c r="Z1254" s="136"/>
    </row>
    <row r="1255" ht="14.25" customHeight="1">
      <c r="A1255" s="136"/>
      <c r="B1255" s="136"/>
      <c r="C1255" s="136"/>
      <c r="D1255" s="136"/>
      <c r="E1255" s="2"/>
      <c r="F1255" s="2"/>
      <c r="G1255" s="136"/>
      <c r="H1255" s="136"/>
      <c r="I1255" s="136"/>
      <c r="J1255" s="136"/>
      <c r="K1255" s="136"/>
      <c r="L1255" s="136"/>
      <c r="M1255" s="136"/>
      <c r="N1255" s="136"/>
      <c r="O1255" s="136"/>
      <c r="P1255" s="136"/>
      <c r="Q1255" s="136"/>
      <c r="R1255" s="136"/>
      <c r="S1255" s="136"/>
      <c r="T1255" s="136"/>
      <c r="U1255" s="136"/>
      <c r="V1255" s="136"/>
      <c r="W1255" s="136"/>
      <c r="X1255" s="136"/>
      <c r="Y1255" s="136"/>
      <c r="Z1255" s="136"/>
    </row>
    <row r="1256" ht="14.25" customHeight="1">
      <c r="A1256" s="136"/>
      <c r="B1256" s="136"/>
      <c r="C1256" s="136"/>
      <c r="D1256" s="136"/>
      <c r="E1256" s="2"/>
      <c r="F1256" s="2"/>
      <c r="G1256" s="136"/>
      <c r="H1256" s="136"/>
      <c r="I1256" s="136"/>
      <c r="J1256" s="136"/>
      <c r="K1256" s="136"/>
      <c r="L1256" s="136"/>
      <c r="M1256" s="136"/>
      <c r="N1256" s="136"/>
      <c r="O1256" s="136"/>
      <c r="P1256" s="136"/>
      <c r="Q1256" s="136"/>
      <c r="R1256" s="136"/>
      <c r="S1256" s="136"/>
      <c r="T1256" s="136"/>
      <c r="U1256" s="136"/>
      <c r="V1256" s="136"/>
      <c r="W1256" s="136"/>
      <c r="X1256" s="136"/>
      <c r="Y1256" s="136"/>
      <c r="Z1256" s="136"/>
    </row>
    <row r="1257" ht="14.25" customHeight="1">
      <c r="A1257" s="136"/>
      <c r="B1257" s="136"/>
      <c r="C1257" s="136"/>
      <c r="D1257" s="136"/>
      <c r="E1257" s="2"/>
      <c r="F1257" s="2"/>
      <c r="G1257" s="136"/>
      <c r="H1257" s="136"/>
      <c r="I1257" s="136"/>
      <c r="J1257" s="136"/>
      <c r="K1257" s="136"/>
      <c r="L1257" s="136"/>
      <c r="M1257" s="136"/>
      <c r="N1257" s="136"/>
      <c r="O1257" s="136"/>
      <c r="P1257" s="136"/>
      <c r="Q1257" s="136"/>
      <c r="R1257" s="136"/>
      <c r="S1257" s="136"/>
      <c r="T1257" s="136"/>
      <c r="U1257" s="136"/>
      <c r="V1257" s="136"/>
      <c r="W1257" s="136"/>
      <c r="X1257" s="136"/>
      <c r="Y1257" s="136"/>
      <c r="Z1257" s="136"/>
    </row>
    <row r="1258" ht="14.25" customHeight="1">
      <c r="A1258" s="136"/>
      <c r="B1258" s="136"/>
      <c r="C1258" s="136"/>
      <c r="D1258" s="136"/>
      <c r="E1258" s="2"/>
      <c r="F1258" s="2"/>
      <c r="G1258" s="136"/>
      <c r="H1258" s="136"/>
      <c r="I1258" s="136"/>
      <c r="J1258" s="136"/>
      <c r="K1258" s="136"/>
      <c r="L1258" s="136"/>
      <c r="M1258" s="136"/>
      <c r="N1258" s="136"/>
      <c r="O1258" s="136"/>
      <c r="P1258" s="136"/>
      <c r="Q1258" s="136"/>
      <c r="R1258" s="136"/>
      <c r="S1258" s="136"/>
      <c r="T1258" s="136"/>
      <c r="U1258" s="136"/>
      <c r="V1258" s="136"/>
      <c r="W1258" s="136"/>
      <c r="X1258" s="136"/>
      <c r="Y1258" s="136"/>
      <c r="Z1258" s="136"/>
    </row>
    <row r="1259" ht="14.25" customHeight="1">
      <c r="A1259" s="136"/>
      <c r="B1259" s="136"/>
      <c r="C1259" s="136"/>
      <c r="D1259" s="136"/>
      <c r="E1259" s="2"/>
      <c r="F1259" s="2"/>
      <c r="G1259" s="136"/>
      <c r="H1259" s="136"/>
      <c r="I1259" s="136"/>
      <c r="J1259" s="136"/>
      <c r="K1259" s="136"/>
      <c r="L1259" s="136"/>
      <c r="M1259" s="136"/>
      <c r="N1259" s="136"/>
      <c r="O1259" s="136"/>
      <c r="P1259" s="136"/>
      <c r="Q1259" s="136"/>
      <c r="R1259" s="136"/>
      <c r="S1259" s="136"/>
      <c r="T1259" s="136"/>
      <c r="U1259" s="136"/>
      <c r="V1259" s="136"/>
      <c r="W1259" s="136"/>
      <c r="X1259" s="136"/>
      <c r="Y1259" s="136"/>
      <c r="Z1259" s="136"/>
    </row>
    <row r="1260" ht="14.25" customHeight="1">
      <c r="A1260" s="136"/>
      <c r="B1260" s="136"/>
      <c r="C1260" s="136"/>
      <c r="D1260" s="136"/>
      <c r="E1260" s="2"/>
      <c r="F1260" s="2"/>
      <c r="G1260" s="136"/>
      <c r="H1260" s="136"/>
      <c r="I1260" s="136"/>
      <c r="J1260" s="136"/>
      <c r="K1260" s="136"/>
      <c r="L1260" s="136"/>
      <c r="M1260" s="136"/>
      <c r="N1260" s="136"/>
      <c r="O1260" s="136"/>
      <c r="P1260" s="136"/>
      <c r="Q1260" s="136"/>
      <c r="R1260" s="136"/>
      <c r="S1260" s="136"/>
      <c r="T1260" s="136"/>
      <c r="U1260" s="136"/>
      <c r="V1260" s="136"/>
      <c r="W1260" s="136"/>
      <c r="X1260" s="136"/>
      <c r="Y1260" s="136"/>
      <c r="Z1260" s="136"/>
    </row>
    <row r="1261" ht="14.25" customHeight="1">
      <c r="A1261" s="136"/>
      <c r="B1261" s="136"/>
      <c r="C1261" s="136"/>
      <c r="D1261" s="136"/>
      <c r="E1261" s="2"/>
      <c r="F1261" s="2"/>
      <c r="G1261" s="136"/>
      <c r="H1261" s="136"/>
      <c r="I1261" s="136"/>
      <c r="J1261" s="136"/>
      <c r="K1261" s="136"/>
      <c r="L1261" s="136"/>
      <c r="M1261" s="136"/>
      <c r="N1261" s="136"/>
      <c r="O1261" s="136"/>
      <c r="P1261" s="136"/>
      <c r="Q1261" s="136"/>
      <c r="R1261" s="136"/>
      <c r="S1261" s="136"/>
      <c r="T1261" s="136"/>
      <c r="U1261" s="136"/>
      <c r="V1261" s="136"/>
      <c r="W1261" s="136"/>
      <c r="X1261" s="136"/>
      <c r="Y1261" s="136"/>
      <c r="Z1261" s="136"/>
    </row>
    <row r="1262" ht="14.25" customHeight="1">
      <c r="A1262" s="136"/>
      <c r="B1262" s="136"/>
      <c r="C1262" s="136"/>
      <c r="D1262" s="136"/>
      <c r="E1262" s="2"/>
      <c r="F1262" s="2"/>
      <c r="G1262" s="136"/>
      <c r="H1262" s="136"/>
      <c r="I1262" s="136"/>
      <c r="J1262" s="136"/>
      <c r="K1262" s="136"/>
      <c r="L1262" s="136"/>
      <c r="M1262" s="136"/>
      <c r="N1262" s="136"/>
      <c r="O1262" s="136"/>
      <c r="P1262" s="136"/>
      <c r="Q1262" s="136"/>
      <c r="R1262" s="136"/>
      <c r="S1262" s="136"/>
      <c r="T1262" s="136"/>
      <c r="U1262" s="136"/>
      <c r="V1262" s="136"/>
      <c r="W1262" s="136"/>
      <c r="X1262" s="136"/>
      <c r="Y1262" s="136"/>
      <c r="Z1262" s="136"/>
    </row>
    <row r="1263" ht="14.25" customHeight="1">
      <c r="A1263" s="136"/>
      <c r="B1263" s="136"/>
      <c r="C1263" s="136"/>
      <c r="D1263" s="136"/>
      <c r="E1263" s="2"/>
      <c r="F1263" s="2"/>
      <c r="G1263" s="136"/>
      <c r="H1263" s="136"/>
      <c r="I1263" s="136"/>
      <c r="J1263" s="136"/>
      <c r="K1263" s="136"/>
      <c r="L1263" s="136"/>
      <c r="M1263" s="136"/>
      <c r="N1263" s="136"/>
      <c r="O1263" s="136"/>
      <c r="P1263" s="136"/>
      <c r="Q1263" s="136"/>
      <c r="R1263" s="136"/>
      <c r="S1263" s="136"/>
      <c r="T1263" s="136"/>
      <c r="U1263" s="136"/>
      <c r="V1263" s="136"/>
      <c r="W1263" s="136"/>
      <c r="X1263" s="136"/>
      <c r="Y1263" s="136"/>
      <c r="Z1263" s="136"/>
    </row>
    <row r="1264" ht="14.25" customHeight="1">
      <c r="A1264" s="136"/>
      <c r="B1264" s="136"/>
      <c r="C1264" s="136"/>
      <c r="D1264" s="136"/>
      <c r="E1264" s="2"/>
      <c r="F1264" s="2"/>
      <c r="G1264" s="136"/>
      <c r="H1264" s="136"/>
      <c r="I1264" s="136"/>
      <c r="J1264" s="136"/>
      <c r="K1264" s="136"/>
      <c r="L1264" s="136"/>
      <c r="M1264" s="136"/>
      <c r="N1264" s="136"/>
      <c r="O1264" s="136"/>
      <c r="P1264" s="136"/>
      <c r="Q1264" s="136"/>
      <c r="R1264" s="136"/>
      <c r="S1264" s="136"/>
      <c r="T1264" s="136"/>
      <c r="U1264" s="136"/>
      <c r="V1264" s="136"/>
      <c r="W1264" s="136"/>
      <c r="X1264" s="136"/>
      <c r="Y1264" s="136"/>
      <c r="Z1264" s="136"/>
    </row>
    <row r="1265" ht="14.25" customHeight="1">
      <c r="A1265" s="136"/>
      <c r="B1265" s="136"/>
      <c r="C1265" s="136"/>
      <c r="D1265" s="136"/>
      <c r="E1265" s="2"/>
      <c r="F1265" s="2"/>
      <c r="G1265" s="136"/>
      <c r="H1265" s="136"/>
      <c r="I1265" s="136"/>
      <c r="J1265" s="136"/>
      <c r="K1265" s="136"/>
      <c r="L1265" s="136"/>
      <c r="M1265" s="136"/>
      <c r="N1265" s="136"/>
      <c r="O1265" s="136"/>
      <c r="P1265" s="136"/>
      <c r="Q1265" s="136"/>
      <c r="R1265" s="136"/>
      <c r="S1265" s="136"/>
      <c r="T1265" s="136"/>
      <c r="U1265" s="136"/>
      <c r="V1265" s="136"/>
      <c r="W1265" s="136"/>
      <c r="X1265" s="136"/>
      <c r="Y1265" s="136"/>
      <c r="Z1265" s="136"/>
    </row>
    <row r="1266" ht="14.25" customHeight="1">
      <c r="A1266" s="136"/>
      <c r="B1266" s="136"/>
      <c r="C1266" s="136"/>
      <c r="D1266" s="136"/>
      <c r="E1266" s="2"/>
      <c r="F1266" s="2"/>
      <c r="G1266" s="136"/>
      <c r="H1266" s="136"/>
      <c r="I1266" s="136"/>
      <c r="J1266" s="136"/>
      <c r="K1266" s="136"/>
      <c r="L1266" s="136"/>
      <c r="M1266" s="136"/>
      <c r="N1266" s="136"/>
      <c r="O1266" s="136"/>
      <c r="P1266" s="136"/>
      <c r="Q1266" s="136"/>
      <c r="R1266" s="136"/>
      <c r="S1266" s="136"/>
      <c r="T1266" s="136"/>
      <c r="U1266" s="136"/>
      <c r="V1266" s="136"/>
      <c r="W1266" s="136"/>
      <c r="X1266" s="136"/>
      <c r="Y1266" s="136"/>
      <c r="Z1266" s="136"/>
    </row>
    <row r="1267" ht="14.25" customHeight="1">
      <c r="A1267" s="136"/>
      <c r="B1267" s="136"/>
      <c r="C1267" s="136"/>
      <c r="D1267" s="136"/>
      <c r="E1267" s="2"/>
      <c r="F1267" s="2"/>
      <c r="G1267" s="136"/>
      <c r="H1267" s="136"/>
      <c r="I1267" s="136"/>
      <c r="J1267" s="136"/>
      <c r="K1267" s="136"/>
      <c r="L1267" s="136"/>
      <c r="M1267" s="136"/>
      <c r="N1267" s="136"/>
      <c r="O1267" s="136"/>
      <c r="P1267" s="136"/>
      <c r="Q1267" s="136"/>
      <c r="R1267" s="136"/>
      <c r="S1267" s="136"/>
      <c r="T1267" s="136"/>
      <c r="U1267" s="136"/>
      <c r="V1267" s="136"/>
      <c r="W1267" s="136"/>
      <c r="X1267" s="136"/>
      <c r="Y1267" s="136"/>
      <c r="Z1267" s="136"/>
    </row>
    <row r="1268" ht="14.25" customHeight="1">
      <c r="A1268" s="136"/>
      <c r="B1268" s="136"/>
      <c r="C1268" s="136"/>
      <c r="D1268" s="136"/>
      <c r="E1268" s="2"/>
      <c r="F1268" s="2"/>
      <c r="G1268" s="136"/>
      <c r="H1268" s="136"/>
      <c r="I1268" s="136"/>
      <c r="J1268" s="136"/>
      <c r="K1268" s="136"/>
      <c r="L1268" s="136"/>
      <c r="M1268" s="136"/>
      <c r="N1268" s="136"/>
      <c r="O1268" s="136"/>
      <c r="P1268" s="136"/>
      <c r="Q1268" s="136"/>
      <c r="R1268" s="136"/>
      <c r="S1268" s="136"/>
      <c r="T1268" s="136"/>
      <c r="U1268" s="136"/>
      <c r="V1268" s="136"/>
      <c r="W1268" s="136"/>
      <c r="X1268" s="136"/>
      <c r="Y1268" s="136"/>
      <c r="Z1268" s="136"/>
    </row>
    <row r="1269" ht="14.25" customHeight="1">
      <c r="A1269" s="136"/>
      <c r="B1269" s="136"/>
      <c r="C1269" s="136"/>
      <c r="D1269" s="136"/>
      <c r="E1269" s="2"/>
      <c r="F1269" s="2"/>
      <c r="G1269" s="136"/>
      <c r="H1269" s="136"/>
      <c r="I1269" s="136"/>
      <c r="J1269" s="136"/>
      <c r="K1269" s="136"/>
      <c r="L1269" s="136"/>
      <c r="M1269" s="136"/>
      <c r="N1269" s="136"/>
      <c r="O1269" s="136"/>
      <c r="P1269" s="136"/>
      <c r="Q1269" s="136"/>
      <c r="R1269" s="136"/>
      <c r="S1269" s="136"/>
      <c r="T1269" s="136"/>
      <c r="U1269" s="136"/>
      <c r="V1269" s="136"/>
      <c r="W1269" s="136"/>
      <c r="X1269" s="136"/>
      <c r="Y1269" s="136"/>
      <c r="Z1269" s="136"/>
    </row>
    <row r="1270" ht="14.25" customHeight="1">
      <c r="A1270" s="136"/>
      <c r="B1270" s="136"/>
      <c r="C1270" s="136"/>
      <c r="D1270" s="136"/>
      <c r="E1270" s="2"/>
      <c r="F1270" s="2"/>
      <c r="G1270" s="136"/>
      <c r="H1270" s="136"/>
      <c r="I1270" s="136"/>
      <c r="J1270" s="136"/>
      <c r="K1270" s="136"/>
      <c r="L1270" s="136"/>
      <c r="M1270" s="136"/>
      <c r="N1270" s="136"/>
      <c r="O1270" s="136"/>
      <c r="P1270" s="136"/>
      <c r="Q1270" s="136"/>
      <c r="R1270" s="136"/>
      <c r="S1270" s="136"/>
      <c r="T1270" s="136"/>
      <c r="U1270" s="136"/>
      <c r="V1270" s="136"/>
      <c r="W1270" s="136"/>
      <c r="X1270" s="136"/>
      <c r="Y1270" s="136"/>
      <c r="Z1270" s="136"/>
    </row>
    <row r="1271" ht="14.25" customHeight="1">
      <c r="A1271" s="136"/>
      <c r="B1271" s="136"/>
      <c r="C1271" s="136"/>
      <c r="D1271" s="136"/>
      <c r="E1271" s="2"/>
      <c r="F1271" s="2"/>
      <c r="G1271" s="136"/>
      <c r="H1271" s="136"/>
      <c r="I1271" s="136"/>
      <c r="J1271" s="136"/>
      <c r="K1271" s="136"/>
      <c r="L1271" s="136"/>
      <c r="M1271" s="136"/>
      <c r="N1271" s="136"/>
      <c r="O1271" s="136"/>
      <c r="P1271" s="136"/>
      <c r="Q1271" s="136"/>
      <c r="R1271" s="136"/>
      <c r="S1271" s="136"/>
      <c r="T1271" s="136"/>
      <c r="U1271" s="136"/>
      <c r="V1271" s="136"/>
      <c r="W1271" s="136"/>
      <c r="X1271" s="136"/>
      <c r="Y1271" s="136"/>
      <c r="Z1271" s="136"/>
    </row>
    <row r="1272" ht="14.25" customHeight="1">
      <c r="A1272" s="136"/>
      <c r="B1272" s="136"/>
      <c r="C1272" s="136"/>
      <c r="D1272" s="136"/>
      <c r="E1272" s="2"/>
      <c r="F1272" s="2"/>
      <c r="G1272" s="136"/>
      <c r="H1272" s="136"/>
      <c r="I1272" s="136"/>
      <c r="J1272" s="136"/>
      <c r="K1272" s="136"/>
      <c r="L1272" s="136"/>
      <c r="M1272" s="136"/>
      <c r="N1272" s="136"/>
      <c r="O1272" s="136"/>
      <c r="P1272" s="136"/>
      <c r="Q1272" s="136"/>
      <c r="R1272" s="136"/>
      <c r="S1272" s="136"/>
      <c r="T1272" s="136"/>
      <c r="U1272" s="136"/>
      <c r="V1272" s="136"/>
      <c r="W1272" s="136"/>
      <c r="X1272" s="136"/>
      <c r="Y1272" s="136"/>
      <c r="Z1272" s="136"/>
    </row>
    <row r="1273" ht="14.25" customHeight="1">
      <c r="A1273" s="136"/>
      <c r="B1273" s="136"/>
      <c r="C1273" s="136"/>
      <c r="D1273" s="136"/>
      <c r="E1273" s="2"/>
      <c r="F1273" s="2"/>
      <c r="G1273" s="136"/>
      <c r="H1273" s="136"/>
      <c r="I1273" s="136"/>
      <c r="J1273" s="136"/>
      <c r="K1273" s="136"/>
      <c r="L1273" s="136"/>
      <c r="M1273" s="136"/>
      <c r="N1273" s="136"/>
      <c r="O1273" s="136"/>
      <c r="P1273" s="136"/>
      <c r="Q1273" s="136"/>
      <c r="R1273" s="136"/>
      <c r="S1273" s="136"/>
      <c r="T1273" s="136"/>
      <c r="U1273" s="136"/>
      <c r="V1273" s="136"/>
      <c r="W1273" s="136"/>
      <c r="X1273" s="136"/>
      <c r="Y1273" s="136"/>
      <c r="Z1273" s="136"/>
    </row>
    <row r="1274" ht="14.25" customHeight="1">
      <c r="A1274" s="136"/>
      <c r="B1274" s="136"/>
      <c r="C1274" s="136"/>
      <c r="D1274" s="136"/>
      <c r="E1274" s="2"/>
      <c r="F1274" s="2"/>
      <c r="G1274" s="136"/>
      <c r="H1274" s="136"/>
      <c r="I1274" s="136"/>
      <c r="J1274" s="136"/>
      <c r="K1274" s="136"/>
      <c r="L1274" s="136"/>
      <c r="M1274" s="136"/>
      <c r="N1274" s="136"/>
      <c r="O1274" s="136"/>
      <c r="P1274" s="136"/>
      <c r="Q1274" s="136"/>
      <c r="R1274" s="136"/>
      <c r="S1274" s="136"/>
      <c r="T1274" s="136"/>
      <c r="U1274" s="136"/>
      <c r="V1274" s="136"/>
      <c r="W1274" s="136"/>
      <c r="X1274" s="136"/>
      <c r="Y1274" s="136"/>
      <c r="Z1274" s="136"/>
    </row>
    <row r="1275" ht="14.25" customHeight="1">
      <c r="A1275" s="136"/>
      <c r="B1275" s="136"/>
      <c r="C1275" s="136"/>
      <c r="D1275" s="136"/>
      <c r="E1275" s="2"/>
      <c r="F1275" s="2"/>
      <c r="G1275" s="136"/>
      <c r="H1275" s="136"/>
      <c r="I1275" s="136"/>
      <c r="J1275" s="136"/>
      <c r="K1275" s="136"/>
      <c r="L1275" s="136"/>
      <c r="M1275" s="136"/>
      <c r="N1275" s="136"/>
      <c r="O1275" s="136"/>
      <c r="P1275" s="136"/>
      <c r="Q1275" s="136"/>
      <c r="R1275" s="136"/>
      <c r="S1275" s="136"/>
      <c r="T1275" s="136"/>
      <c r="U1275" s="136"/>
      <c r="V1275" s="136"/>
      <c r="W1275" s="136"/>
      <c r="X1275" s="136"/>
      <c r="Y1275" s="136"/>
      <c r="Z1275" s="136"/>
    </row>
    <row r="1276" ht="14.25" customHeight="1">
      <c r="A1276" s="136"/>
      <c r="B1276" s="136"/>
      <c r="C1276" s="136"/>
      <c r="D1276" s="136"/>
      <c r="E1276" s="2"/>
      <c r="F1276" s="2"/>
      <c r="G1276" s="136"/>
      <c r="H1276" s="136"/>
      <c r="I1276" s="136"/>
      <c r="J1276" s="136"/>
      <c r="K1276" s="136"/>
      <c r="L1276" s="136"/>
      <c r="M1276" s="136"/>
      <c r="N1276" s="136"/>
      <c r="O1276" s="136"/>
      <c r="P1276" s="136"/>
      <c r="Q1276" s="136"/>
      <c r="R1276" s="136"/>
      <c r="S1276" s="136"/>
      <c r="T1276" s="136"/>
      <c r="U1276" s="136"/>
      <c r="V1276" s="136"/>
      <c r="W1276" s="136"/>
      <c r="X1276" s="136"/>
      <c r="Y1276" s="136"/>
      <c r="Z1276" s="136"/>
    </row>
    <row r="1277" ht="14.25" customHeight="1">
      <c r="A1277" s="136"/>
      <c r="B1277" s="136"/>
      <c r="C1277" s="136"/>
      <c r="D1277" s="136"/>
      <c r="E1277" s="2"/>
      <c r="F1277" s="2"/>
      <c r="G1277" s="136"/>
      <c r="H1277" s="136"/>
      <c r="I1277" s="136"/>
      <c r="J1277" s="136"/>
      <c r="K1277" s="136"/>
      <c r="L1277" s="136"/>
      <c r="M1277" s="136"/>
      <c r="N1277" s="136"/>
      <c r="O1277" s="136"/>
      <c r="P1277" s="136"/>
      <c r="Q1277" s="136"/>
      <c r="R1277" s="136"/>
      <c r="S1277" s="136"/>
      <c r="T1277" s="136"/>
      <c r="U1277" s="136"/>
      <c r="V1277" s="136"/>
      <c r="W1277" s="136"/>
      <c r="X1277" s="136"/>
      <c r="Y1277" s="136"/>
      <c r="Z1277" s="136"/>
    </row>
    <row r="1278" ht="14.25" customHeight="1">
      <c r="A1278" s="136"/>
      <c r="B1278" s="136"/>
      <c r="C1278" s="136"/>
      <c r="D1278" s="136"/>
      <c r="E1278" s="2"/>
      <c r="F1278" s="2"/>
      <c r="G1278" s="136"/>
      <c r="H1278" s="136"/>
      <c r="I1278" s="136"/>
      <c r="J1278" s="136"/>
      <c r="K1278" s="136"/>
      <c r="L1278" s="136"/>
      <c r="M1278" s="136"/>
      <c r="N1278" s="136"/>
      <c r="O1278" s="136"/>
      <c r="P1278" s="136"/>
      <c r="Q1278" s="136"/>
      <c r="R1278" s="136"/>
      <c r="S1278" s="136"/>
      <c r="T1278" s="136"/>
      <c r="U1278" s="136"/>
      <c r="V1278" s="136"/>
      <c r="W1278" s="136"/>
      <c r="X1278" s="136"/>
      <c r="Y1278" s="136"/>
      <c r="Z1278" s="136"/>
    </row>
    <row r="1279" ht="14.25" customHeight="1">
      <c r="A1279" s="136"/>
      <c r="B1279" s="136"/>
      <c r="C1279" s="136"/>
      <c r="D1279" s="136"/>
      <c r="E1279" s="2"/>
      <c r="F1279" s="2"/>
      <c r="G1279" s="136"/>
      <c r="H1279" s="136"/>
      <c r="I1279" s="136"/>
      <c r="J1279" s="136"/>
      <c r="K1279" s="136"/>
      <c r="L1279" s="136"/>
      <c r="M1279" s="136"/>
      <c r="N1279" s="136"/>
      <c r="O1279" s="136"/>
      <c r="P1279" s="136"/>
      <c r="Q1279" s="136"/>
      <c r="R1279" s="136"/>
      <c r="S1279" s="136"/>
      <c r="T1279" s="136"/>
      <c r="U1279" s="136"/>
      <c r="V1279" s="136"/>
      <c r="W1279" s="136"/>
      <c r="X1279" s="136"/>
      <c r="Y1279" s="136"/>
      <c r="Z1279" s="136"/>
    </row>
    <row r="1280" ht="14.25" customHeight="1">
      <c r="A1280" s="136"/>
      <c r="B1280" s="136"/>
      <c r="C1280" s="136"/>
      <c r="D1280" s="136"/>
      <c r="E1280" s="2"/>
      <c r="F1280" s="2"/>
      <c r="G1280" s="136"/>
      <c r="H1280" s="136"/>
      <c r="I1280" s="136"/>
      <c r="J1280" s="136"/>
      <c r="K1280" s="136"/>
      <c r="L1280" s="136"/>
      <c r="M1280" s="136"/>
      <c r="N1280" s="136"/>
      <c r="O1280" s="136"/>
      <c r="P1280" s="136"/>
      <c r="Q1280" s="136"/>
      <c r="R1280" s="136"/>
      <c r="S1280" s="136"/>
      <c r="T1280" s="136"/>
      <c r="U1280" s="136"/>
      <c r="V1280" s="136"/>
      <c r="W1280" s="136"/>
      <c r="X1280" s="136"/>
      <c r="Y1280" s="136"/>
      <c r="Z1280" s="136"/>
    </row>
    <row r="1281" ht="14.25" customHeight="1">
      <c r="A1281" s="136"/>
      <c r="B1281" s="136"/>
      <c r="C1281" s="136"/>
      <c r="D1281" s="136"/>
      <c r="E1281" s="2"/>
      <c r="F1281" s="2"/>
      <c r="G1281" s="136"/>
      <c r="H1281" s="136"/>
      <c r="I1281" s="136"/>
      <c r="J1281" s="136"/>
      <c r="K1281" s="136"/>
      <c r="L1281" s="136"/>
      <c r="M1281" s="136"/>
      <c r="N1281" s="136"/>
      <c r="O1281" s="136"/>
      <c r="P1281" s="136"/>
      <c r="Q1281" s="136"/>
      <c r="R1281" s="136"/>
      <c r="S1281" s="136"/>
      <c r="T1281" s="136"/>
      <c r="U1281" s="136"/>
      <c r="V1281" s="136"/>
      <c r="W1281" s="136"/>
      <c r="X1281" s="136"/>
      <c r="Y1281" s="136"/>
      <c r="Z1281" s="136"/>
    </row>
    <row r="1282" ht="14.25" customHeight="1">
      <c r="A1282" s="136"/>
      <c r="B1282" s="136"/>
      <c r="C1282" s="136"/>
      <c r="D1282" s="136"/>
      <c r="E1282" s="2"/>
      <c r="F1282" s="2"/>
      <c r="G1282" s="136"/>
      <c r="H1282" s="136"/>
      <c r="I1282" s="136"/>
      <c r="J1282" s="136"/>
      <c r="K1282" s="136"/>
      <c r="L1282" s="136"/>
      <c r="M1282" s="136"/>
      <c r="N1282" s="136"/>
      <c r="O1282" s="136"/>
      <c r="P1282" s="136"/>
      <c r="Q1282" s="136"/>
      <c r="R1282" s="136"/>
      <c r="S1282" s="136"/>
      <c r="T1282" s="136"/>
      <c r="U1282" s="136"/>
      <c r="V1282" s="136"/>
      <c r="W1282" s="136"/>
      <c r="X1282" s="136"/>
      <c r="Y1282" s="136"/>
      <c r="Z1282" s="136"/>
    </row>
    <row r="1283" ht="14.25" customHeight="1">
      <c r="A1283" s="136"/>
      <c r="B1283" s="136"/>
      <c r="C1283" s="136"/>
      <c r="D1283" s="136"/>
      <c r="E1283" s="2"/>
      <c r="F1283" s="2"/>
      <c r="G1283" s="136"/>
      <c r="H1283" s="136"/>
      <c r="I1283" s="136"/>
      <c r="J1283" s="136"/>
      <c r="K1283" s="136"/>
      <c r="L1283" s="136"/>
      <c r="M1283" s="136"/>
      <c r="N1283" s="136"/>
      <c r="O1283" s="136"/>
      <c r="P1283" s="136"/>
      <c r="Q1283" s="136"/>
      <c r="R1283" s="136"/>
      <c r="S1283" s="136"/>
      <c r="T1283" s="136"/>
      <c r="U1283" s="136"/>
      <c r="V1283" s="136"/>
      <c r="W1283" s="136"/>
      <c r="X1283" s="136"/>
      <c r="Y1283" s="136"/>
      <c r="Z1283" s="136"/>
    </row>
    <row r="1284" ht="14.25" customHeight="1">
      <c r="A1284" s="136"/>
      <c r="B1284" s="136"/>
      <c r="C1284" s="136"/>
      <c r="D1284" s="136"/>
      <c r="E1284" s="2"/>
      <c r="F1284" s="2"/>
      <c r="G1284" s="136"/>
      <c r="H1284" s="136"/>
      <c r="I1284" s="136"/>
      <c r="J1284" s="136"/>
      <c r="K1284" s="136"/>
      <c r="L1284" s="136"/>
      <c r="M1284" s="136"/>
      <c r="N1284" s="136"/>
      <c r="O1284" s="136"/>
      <c r="P1284" s="136"/>
      <c r="Q1284" s="136"/>
      <c r="R1284" s="136"/>
      <c r="S1284" s="136"/>
      <c r="T1284" s="136"/>
      <c r="U1284" s="136"/>
      <c r="V1284" s="136"/>
      <c r="W1284" s="136"/>
      <c r="X1284" s="136"/>
      <c r="Y1284" s="136"/>
      <c r="Z1284" s="136"/>
    </row>
    <row r="1285" ht="14.25" customHeight="1">
      <c r="A1285" s="136"/>
      <c r="B1285" s="136"/>
      <c r="C1285" s="136"/>
      <c r="D1285" s="136"/>
      <c r="E1285" s="2"/>
      <c r="F1285" s="2"/>
      <c r="G1285" s="136"/>
      <c r="H1285" s="136"/>
      <c r="I1285" s="136"/>
      <c r="J1285" s="136"/>
      <c r="K1285" s="136"/>
      <c r="L1285" s="136"/>
      <c r="M1285" s="136"/>
      <c r="N1285" s="136"/>
      <c r="O1285" s="136"/>
      <c r="P1285" s="136"/>
      <c r="Q1285" s="136"/>
      <c r="R1285" s="136"/>
      <c r="S1285" s="136"/>
      <c r="T1285" s="136"/>
      <c r="U1285" s="136"/>
      <c r="V1285" s="136"/>
      <c r="W1285" s="136"/>
      <c r="X1285" s="136"/>
      <c r="Y1285" s="136"/>
      <c r="Z1285" s="136"/>
    </row>
    <row r="1286" ht="14.25" customHeight="1">
      <c r="A1286" s="136"/>
      <c r="B1286" s="136"/>
      <c r="C1286" s="136"/>
      <c r="D1286" s="136"/>
      <c r="E1286" s="2"/>
      <c r="F1286" s="2"/>
      <c r="G1286" s="136"/>
      <c r="H1286" s="136"/>
      <c r="I1286" s="136"/>
      <c r="J1286" s="136"/>
      <c r="K1286" s="136"/>
      <c r="L1286" s="136"/>
      <c r="M1286" s="136"/>
      <c r="N1286" s="136"/>
      <c r="O1286" s="136"/>
      <c r="P1286" s="136"/>
      <c r="Q1286" s="136"/>
      <c r="R1286" s="136"/>
      <c r="S1286" s="136"/>
      <c r="T1286" s="136"/>
      <c r="U1286" s="136"/>
      <c r="V1286" s="136"/>
      <c r="W1286" s="136"/>
      <c r="X1286" s="136"/>
      <c r="Y1286" s="136"/>
      <c r="Z1286" s="136"/>
    </row>
    <row r="1287" ht="14.25" customHeight="1">
      <c r="A1287" s="136"/>
      <c r="B1287" s="136"/>
      <c r="C1287" s="136"/>
      <c r="D1287" s="136"/>
      <c r="E1287" s="2"/>
      <c r="F1287" s="2"/>
      <c r="G1287" s="136"/>
      <c r="H1287" s="136"/>
      <c r="I1287" s="136"/>
      <c r="J1287" s="136"/>
      <c r="K1287" s="136"/>
      <c r="L1287" s="136"/>
      <c r="M1287" s="136"/>
      <c r="N1287" s="136"/>
      <c r="O1287" s="136"/>
      <c r="P1287" s="136"/>
      <c r="Q1287" s="136"/>
      <c r="R1287" s="136"/>
      <c r="S1287" s="136"/>
      <c r="T1287" s="136"/>
      <c r="U1287" s="136"/>
      <c r="V1287" s="136"/>
      <c r="W1287" s="136"/>
      <c r="X1287" s="136"/>
      <c r="Y1287" s="136"/>
      <c r="Z1287" s="136"/>
    </row>
    <row r="1288" ht="14.25" customHeight="1">
      <c r="A1288" s="136"/>
      <c r="B1288" s="136"/>
      <c r="C1288" s="136"/>
      <c r="D1288" s="136"/>
      <c r="E1288" s="2"/>
      <c r="F1288" s="2"/>
      <c r="G1288" s="136"/>
      <c r="H1288" s="136"/>
      <c r="I1288" s="136"/>
      <c r="J1288" s="136"/>
      <c r="K1288" s="136"/>
      <c r="L1288" s="136"/>
      <c r="M1288" s="136"/>
      <c r="N1288" s="136"/>
      <c r="O1288" s="136"/>
      <c r="P1288" s="136"/>
      <c r="Q1288" s="136"/>
      <c r="R1288" s="136"/>
      <c r="S1288" s="136"/>
      <c r="T1288" s="136"/>
      <c r="U1288" s="136"/>
      <c r="V1288" s="136"/>
      <c r="W1288" s="136"/>
      <c r="X1288" s="136"/>
      <c r="Y1288" s="136"/>
      <c r="Z1288" s="136"/>
    </row>
    <row r="1289" ht="14.25" customHeight="1">
      <c r="A1289" s="136"/>
      <c r="B1289" s="136"/>
      <c r="C1289" s="136"/>
      <c r="D1289" s="136"/>
      <c r="E1289" s="2"/>
      <c r="F1289" s="2"/>
      <c r="G1289" s="136"/>
      <c r="H1289" s="136"/>
      <c r="I1289" s="136"/>
      <c r="J1289" s="136"/>
      <c r="K1289" s="136"/>
      <c r="L1289" s="136"/>
      <c r="M1289" s="136"/>
      <c r="N1289" s="136"/>
      <c r="O1289" s="136"/>
      <c r="P1289" s="136"/>
      <c r="Q1289" s="136"/>
      <c r="R1289" s="136"/>
      <c r="S1289" s="136"/>
      <c r="T1289" s="136"/>
      <c r="U1289" s="136"/>
      <c r="V1289" s="136"/>
      <c r="W1289" s="136"/>
      <c r="X1289" s="136"/>
      <c r="Y1289" s="136"/>
      <c r="Z1289" s="136"/>
    </row>
    <row r="1290" ht="14.25" customHeight="1">
      <c r="A1290" s="136"/>
      <c r="B1290" s="136"/>
      <c r="C1290" s="136"/>
      <c r="D1290" s="136"/>
      <c r="E1290" s="2"/>
      <c r="F1290" s="2"/>
      <c r="G1290" s="136"/>
      <c r="H1290" s="136"/>
      <c r="I1290" s="136"/>
      <c r="J1290" s="136"/>
      <c r="K1290" s="136"/>
      <c r="L1290" s="136"/>
      <c r="M1290" s="136"/>
      <c r="N1290" s="136"/>
      <c r="O1290" s="136"/>
      <c r="P1290" s="136"/>
      <c r="Q1290" s="136"/>
      <c r="R1290" s="136"/>
      <c r="S1290" s="136"/>
      <c r="T1290" s="136"/>
      <c r="U1290" s="136"/>
      <c r="V1290" s="136"/>
      <c r="W1290" s="136"/>
      <c r="X1290" s="136"/>
      <c r="Y1290" s="136"/>
      <c r="Z1290" s="136"/>
    </row>
    <row r="1291" ht="14.25" customHeight="1">
      <c r="A1291" s="136"/>
      <c r="B1291" s="136"/>
      <c r="C1291" s="136"/>
      <c r="D1291" s="136"/>
      <c r="E1291" s="2"/>
      <c r="F1291" s="2"/>
      <c r="G1291" s="136"/>
      <c r="H1291" s="136"/>
      <c r="I1291" s="136"/>
      <c r="J1291" s="136"/>
      <c r="K1291" s="136"/>
      <c r="L1291" s="136"/>
      <c r="M1291" s="136"/>
      <c r="N1291" s="136"/>
      <c r="O1291" s="136"/>
      <c r="P1291" s="136"/>
      <c r="Q1291" s="136"/>
      <c r="R1291" s="136"/>
      <c r="S1291" s="136"/>
      <c r="T1291" s="136"/>
      <c r="U1291" s="136"/>
      <c r="V1291" s="136"/>
      <c r="W1291" s="136"/>
      <c r="X1291" s="136"/>
      <c r="Y1291" s="136"/>
      <c r="Z1291" s="136"/>
    </row>
    <row r="1292" ht="14.25" customHeight="1">
      <c r="A1292" s="136"/>
      <c r="B1292" s="136"/>
      <c r="C1292" s="136"/>
      <c r="D1292" s="136"/>
      <c r="E1292" s="2"/>
      <c r="F1292" s="2"/>
      <c r="G1292" s="136"/>
      <c r="H1292" s="136"/>
      <c r="I1292" s="136"/>
      <c r="J1292" s="136"/>
      <c r="K1292" s="136"/>
      <c r="L1292" s="136"/>
      <c r="M1292" s="136"/>
      <c r="N1292" s="136"/>
      <c r="O1292" s="136"/>
      <c r="P1292" s="136"/>
      <c r="Q1292" s="136"/>
      <c r="R1292" s="136"/>
      <c r="S1292" s="136"/>
      <c r="T1292" s="136"/>
      <c r="U1292" s="136"/>
      <c r="V1292" s="136"/>
      <c r="W1292" s="136"/>
      <c r="X1292" s="136"/>
      <c r="Y1292" s="136"/>
      <c r="Z1292" s="136"/>
    </row>
    <row r="1293" ht="14.25" customHeight="1">
      <c r="A1293" s="136"/>
      <c r="B1293" s="136"/>
      <c r="C1293" s="136"/>
      <c r="D1293" s="136"/>
      <c r="E1293" s="2"/>
      <c r="F1293" s="2"/>
      <c r="G1293" s="136"/>
      <c r="H1293" s="136"/>
      <c r="I1293" s="136"/>
      <c r="J1293" s="136"/>
      <c r="K1293" s="136"/>
      <c r="L1293" s="136"/>
      <c r="M1293" s="136"/>
      <c r="N1293" s="136"/>
      <c r="O1293" s="136"/>
      <c r="P1293" s="136"/>
      <c r="Q1293" s="136"/>
      <c r="R1293" s="136"/>
      <c r="S1293" s="136"/>
      <c r="T1293" s="136"/>
      <c r="U1293" s="136"/>
      <c r="V1293" s="136"/>
      <c r="W1293" s="136"/>
      <c r="X1293" s="136"/>
      <c r="Y1293" s="136"/>
      <c r="Z1293" s="136"/>
    </row>
    <row r="1294" ht="14.25" customHeight="1">
      <c r="A1294" s="136"/>
      <c r="B1294" s="136"/>
      <c r="C1294" s="136"/>
      <c r="D1294" s="136"/>
      <c r="E1294" s="2"/>
      <c r="F1294" s="2"/>
      <c r="G1294" s="136"/>
      <c r="H1294" s="136"/>
      <c r="I1294" s="136"/>
      <c r="J1294" s="136"/>
      <c r="K1294" s="136"/>
      <c r="L1294" s="136"/>
      <c r="M1294" s="136"/>
      <c r="N1294" s="136"/>
      <c r="O1294" s="136"/>
      <c r="P1294" s="136"/>
      <c r="Q1294" s="136"/>
      <c r="R1294" s="136"/>
      <c r="S1294" s="136"/>
      <c r="T1294" s="136"/>
      <c r="U1294" s="136"/>
      <c r="V1294" s="136"/>
      <c r="W1294" s="136"/>
      <c r="X1294" s="136"/>
      <c r="Y1294" s="136"/>
      <c r="Z1294" s="136"/>
    </row>
    <row r="1295" ht="14.25" customHeight="1">
      <c r="A1295" s="136"/>
      <c r="B1295" s="136"/>
      <c r="C1295" s="136"/>
      <c r="D1295" s="136"/>
      <c r="E1295" s="2"/>
      <c r="F1295" s="2"/>
      <c r="G1295" s="136"/>
      <c r="H1295" s="136"/>
      <c r="I1295" s="136"/>
      <c r="J1295" s="136"/>
      <c r="K1295" s="136"/>
      <c r="L1295" s="136"/>
      <c r="M1295" s="136"/>
      <c r="N1295" s="136"/>
      <c r="O1295" s="136"/>
      <c r="P1295" s="136"/>
      <c r="Q1295" s="136"/>
      <c r="R1295" s="136"/>
      <c r="S1295" s="136"/>
      <c r="T1295" s="136"/>
      <c r="U1295" s="136"/>
      <c r="V1295" s="136"/>
      <c r="W1295" s="136"/>
      <c r="X1295" s="136"/>
      <c r="Y1295" s="136"/>
      <c r="Z1295" s="136"/>
    </row>
    <row r="1296" ht="14.25" customHeight="1">
      <c r="A1296" s="136"/>
      <c r="B1296" s="136"/>
      <c r="C1296" s="136"/>
      <c r="D1296" s="136"/>
      <c r="E1296" s="2"/>
      <c r="F1296" s="2"/>
      <c r="G1296" s="136"/>
      <c r="H1296" s="136"/>
      <c r="I1296" s="136"/>
      <c r="J1296" s="136"/>
      <c r="K1296" s="136"/>
      <c r="L1296" s="136"/>
      <c r="M1296" s="136"/>
      <c r="N1296" s="136"/>
      <c r="O1296" s="136"/>
      <c r="P1296" s="136"/>
      <c r="Q1296" s="136"/>
      <c r="R1296" s="136"/>
      <c r="S1296" s="136"/>
      <c r="T1296" s="136"/>
      <c r="U1296" s="136"/>
      <c r="V1296" s="136"/>
      <c r="W1296" s="136"/>
      <c r="X1296" s="136"/>
      <c r="Y1296" s="136"/>
      <c r="Z1296" s="136"/>
    </row>
    <row r="1297" ht="14.25" customHeight="1">
      <c r="A1297" s="136"/>
      <c r="B1297" s="136"/>
      <c r="C1297" s="136"/>
      <c r="D1297" s="136"/>
      <c r="E1297" s="2"/>
      <c r="F1297" s="2"/>
      <c r="G1297" s="136"/>
      <c r="H1297" s="136"/>
      <c r="I1297" s="136"/>
      <c r="J1297" s="136"/>
      <c r="K1297" s="136"/>
      <c r="L1297" s="136"/>
      <c r="M1297" s="136"/>
      <c r="N1297" s="136"/>
      <c r="O1297" s="136"/>
      <c r="P1297" s="136"/>
      <c r="Q1297" s="136"/>
      <c r="R1297" s="136"/>
      <c r="S1297" s="136"/>
      <c r="T1297" s="136"/>
      <c r="U1297" s="136"/>
      <c r="V1297" s="136"/>
      <c r="W1297" s="136"/>
      <c r="X1297" s="136"/>
      <c r="Y1297" s="136"/>
      <c r="Z1297" s="136"/>
    </row>
    <row r="1298" ht="14.25" customHeight="1">
      <c r="A1298" s="136"/>
      <c r="B1298" s="136"/>
      <c r="C1298" s="136"/>
      <c r="D1298" s="136"/>
      <c r="E1298" s="2"/>
      <c r="F1298" s="2"/>
      <c r="G1298" s="136"/>
      <c r="H1298" s="136"/>
      <c r="I1298" s="136"/>
      <c r="J1298" s="136"/>
      <c r="K1298" s="136"/>
      <c r="L1298" s="136"/>
      <c r="M1298" s="136"/>
      <c r="N1298" s="136"/>
      <c r="O1298" s="136"/>
      <c r="P1298" s="136"/>
      <c r="Q1298" s="136"/>
      <c r="R1298" s="136"/>
      <c r="S1298" s="136"/>
      <c r="T1298" s="136"/>
      <c r="U1298" s="136"/>
      <c r="V1298" s="136"/>
      <c r="W1298" s="136"/>
      <c r="X1298" s="136"/>
      <c r="Y1298" s="136"/>
      <c r="Z1298" s="136"/>
    </row>
    <row r="1299" ht="14.25" customHeight="1">
      <c r="A1299" s="136"/>
      <c r="B1299" s="136"/>
      <c r="C1299" s="136"/>
      <c r="D1299" s="136"/>
      <c r="E1299" s="2"/>
      <c r="F1299" s="2"/>
      <c r="G1299" s="136"/>
      <c r="H1299" s="136"/>
      <c r="I1299" s="136"/>
      <c r="J1299" s="136"/>
      <c r="K1299" s="136"/>
      <c r="L1299" s="136"/>
      <c r="M1299" s="136"/>
      <c r="N1299" s="136"/>
      <c r="O1299" s="136"/>
      <c r="P1299" s="136"/>
      <c r="Q1299" s="136"/>
      <c r="R1299" s="136"/>
      <c r="S1299" s="136"/>
      <c r="T1299" s="136"/>
      <c r="U1299" s="136"/>
      <c r="V1299" s="136"/>
      <c r="W1299" s="136"/>
      <c r="X1299" s="136"/>
      <c r="Y1299" s="136"/>
      <c r="Z1299" s="136"/>
    </row>
    <row r="1300" ht="14.25" customHeight="1">
      <c r="A1300" s="136"/>
      <c r="B1300" s="136"/>
      <c r="C1300" s="136"/>
      <c r="D1300" s="136"/>
      <c r="E1300" s="2"/>
      <c r="F1300" s="2"/>
      <c r="G1300" s="136"/>
      <c r="H1300" s="136"/>
      <c r="I1300" s="136"/>
      <c r="J1300" s="136"/>
      <c r="K1300" s="136"/>
      <c r="L1300" s="136"/>
      <c r="M1300" s="136"/>
      <c r="N1300" s="136"/>
      <c r="O1300" s="136"/>
      <c r="P1300" s="136"/>
      <c r="Q1300" s="136"/>
      <c r="R1300" s="136"/>
      <c r="S1300" s="136"/>
      <c r="T1300" s="136"/>
      <c r="U1300" s="136"/>
      <c r="V1300" s="136"/>
      <c r="W1300" s="136"/>
      <c r="X1300" s="136"/>
      <c r="Y1300" s="136"/>
      <c r="Z1300" s="136"/>
    </row>
    <row r="1301" ht="14.25" customHeight="1">
      <c r="A1301" s="136"/>
      <c r="B1301" s="136"/>
      <c r="C1301" s="136"/>
      <c r="D1301" s="136"/>
      <c r="E1301" s="2"/>
      <c r="F1301" s="2"/>
      <c r="G1301" s="136"/>
      <c r="H1301" s="136"/>
      <c r="I1301" s="136"/>
      <c r="J1301" s="136"/>
      <c r="K1301" s="136"/>
      <c r="L1301" s="136"/>
      <c r="M1301" s="136"/>
      <c r="N1301" s="136"/>
      <c r="O1301" s="136"/>
      <c r="P1301" s="136"/>
      <c r="Q1301" s="136"/>
      <c r="R1301" s="136"/>
      <c r="S1301" s="136"/>
      <c r="T1301" s="136"/>
      <c r="U1301" s="136"/>
      <c r="V1301" s="136"/>
      <c r="W1301" s="136"/>
      <c r="X1301" s="136"/>
      <c r="Y1301" s="136"/>
      <c r="Z1301" s="136"/>
    </row>
    <row r="1302" ht="14.25" customHeight="1">
      <c r="A1302" s="136"/>
      <c r="B1302" s="136"/>
      <c r="C1302" s="136"/>
      <c r="D1302" s="136"/>
      <c r="E1302" s="2"/>
      <c r="F1302" s="2"/>
      <c r="G1302" s="136"/>
      <c r="H1302" s="136"/>
      <c r="I1302" s="136"/>
      <c r="J1302" s="136"/>
      <c r="K1302" s="136"/>
      <c r="L1302" s="136"/>
      <c r="M1302" s="136"/>
      <c r="N1302" s="136"/>
      <c r="O1302" s="136"/>
      <c r="P1302" s="136"/>
      <c r="Q1302" s="136"/>
      <c r="R1302" s="136"/>
      <c r="S1302" s="136"/>
      <c r="T1302" s="136"/>
      <c r="U1302" s="136"/>
      <c r="V1302" s="136"/>
      <c r="W1302" s="136"/>
      <c r="X1302" s="136"/>
      <c r="Y1302" s="136"/>
      <c r="Z1302" s="136"/>
    </row>
    <row r="1303" ht="14.25" customHeight="1">
      <c r="A1303" s="136"/>
      <c r="B1303" s="136"/>
      <c r="C1303" s="136"/>
      <c r="D1303" s="136"/>
      <c r="E1303" s="2"/>
      <c r="F1303" s="2"/>
      <c r="G1303" s="136"/>
      <c r="H1303" s="136"/>
      <c r="I1303" s="136"/>
      <c r="J1303" s="136"/>
      <c r="K1303" s="136"/>
      <c r="L1303" s="136"/>
      <c r="M1303" s="136"/>
      <c r="N1303" s="136"/>
      <c r="O1303" s="136"/>
      <c r="P1303" s="136"/>
      <c r="Q1303" s="136"/>
      <c r="R1303" s="136"/>
      <c r="S1303" s="136"/>
      <c r="T1303" s="136"/>
      <c r="U1303" s="136"/>
      <c r="V1303" s="136"/>
      <c r="W1303" s="136"/>
      <c r="X1303" s="136"/>
      <c r="Y1303" s="136"/>
      <c r="Z1303" s="136"/>
    </row>
    <row r="1304" ht="14.25" customHeight="1">
      <c r="A1304" s="136"/>
      <c r="B1304" s="136"/>
      <c r="C1304" s="136"/>
      <c r="D1304" s="136"/>
      <c r="E1304" s="2"/>
      <c r="F1304" s="2"/>
      <c r="G1304" s="136"/>
      <c r="H1304" s="136"/>
      <c r="I1304" s="136"/>
      <c r="J1304" s="136"/>
      <c r="K1304" s="136"/>
      <c r="L1304" s="136"/>
      <c r="M1304" s="136"/>
      <c r="N1304" s="136"/>
      <c r="O1304" s="136"/>
      <c r="P1304" s="136"/>
      <c r="Q1304" s="136"/>
      <c r="R1304" s="136"/>
      <c r="S1304" s="136"/>
      <c r="T1304" s="136"/>
      <c r="U1304" s="136"/>
      <c r="V1304" s="136"/>
      <c r="W1304" s="136"/>
      <c r="X1304" s="136"/>
      <c r="Y1304" s="136"/>
      <c r="Z1304" s="136"/>
    </row>
    <row r="1305" ht="14.25" customHeight="1">
      <c r="A1305" s="136"/>
      <c r="B1305" s="136"/>
      <c r="C1305" s="136"/>
      <c r="D1305" s="136"/>
      <c r="E1305" s="2"/>
      <c r="F1305" s="2"/>
      <c r="G1305" s="136"/>
      <c r="H1305" s="136"/>
      <c r="I1305" s="136"/>
      <c r="J1305" s="136"/>
      <c r="K1305" s="136"/>
      <c r="L1305" s="136"/>
      <c r="M1305" s="136"/>
      <c r="N1305" s="136"/>
      <c r="O1305" s="136"/>
      <c r="P1305" s="136"/>
      <c r="Q1305" s="136"/>
      <c r="R1305" s="136"/>
      <c r="S1305" s="136"/>
      <c r="T1305" s="136"/>
      <c r="U1305" s="136"/>
      <c r="V1305" s="136"/>
      <c r="W1305" s="136"/>
      <c r="X1305" s="136"/>
      <c r="Y1305" s="136"/>
      <c r="Z1305" s="136"/>
    </row>
    <row r="1306" ht="14.25" customHeight="1">
      <c r="A1306" s="136"/>
      <c r="B1306" s="136"/>
      <c r="C1306" s="136"/>
      <c r="D1306" s="136"/>
      <c r="E1306" s="2"/>
      <c r="F1306" s="2"/>
      <c r="G1306" s="136"/>
      <c r="H1306" s="136"/>
      <c r="I1306" s="136"/>
      <c r="J1306" s="136"/>
      <c r="K1306" s="136"/>
      <c r="L1306" s="136"/>
      <c r="M1306" s="136"/>
      <c r="N1306" s="136"/>
      <c r="O1306" s="136"/>
      <c r="P1306" s="136"/>
      <c r="Q1306" s="136"/>
      <c r="R1306" s="136"/>
      <c r="S1306" s="136"/>
      <c r="T1306" s="136"/>
      <c r="U1306" s="136"/>
      <c r="V1306" s="136"/>
      <c r="W1306" s="136"/>
      <c r="X1306" s="136"/>
      <c r="Y1306" s="136"/>
      <c r="Z1306" s="136"/>
    </row>
    <row r="1307" ht="14.25" customHeight="1">
      <c r="A1307" s="136"/>
      <c r="B1307" s="136"/>
      <c r="C1307" s="136"/>
      <c r="D1307" s="136"/>
      <c r="E1307" s="2"/>
      <c r="F1307" s="2"/>
      <c r="G1307" s="136"/>
      <c r="H1307" s="136"/>
      <c r="I1307" s="136"/>
      <c r="J1307" s="136"/>
      <c r="K1307" s="136"/>
      <c r="L1307" s="136"/>
      <c r="M1307" s="136"/>
      <c r="N1307" s="136"/>
      <c r="O1307" s="136"/>
      <c r="P1307" s="136"/>
      <c r="Q1307" s="136"/>
      <c r="R1307" s="136"/>
      <c r="S1307" s="136"/>
      <c r="T1307" s="136"/>
      <c r="U1307" s="136"/>
      <c r="V1307" s="136"/>
      <c r="W1307" s="136"/>
      <c r="X1307" s="136"/>
      <c r="Y1307" s="136"/>
      <c r="Z1307" s="136"/>
    </row>
    <row r="1308" ht="14.25" customHeight="1">
      <c r="A1308" s="136"/>
      <c r="B1308" s="136"/>
      <c r="C1308" s="136"/>
      <c r="D1308" s="136"/>
      <c r="E1308" s="2"/>
      <c r="F1308" s="2"/>
      <c r="G1308" s="136"/>
      <c r="H1308" s="136"/>
      <c r="I1308" s="136"/>
      <c r="J1308" s="136"/>
      <c r="K1308" s="136"/>
      <c r="L1308" s="136"/>
      <c r="M1308" s="136"/>
      <c r="N1308" s="136"/>
      <c r="O1308" s="136"/>
      <c r="P1308" s="136"/>
      <c r="Q1308" s="136"/>
      <c r="R1308" s="136"/>
      <c r="S1308" s="136"/>
      <c r="T1308" s="136"/>
      <c r="U1308" s="136"/>
      <c r="V1308" s="136"/>
      <c r="W1308" s="136"/>
      <c r="X1308" s="136"/>
      <c r="Y1308" s="136"/>
      <c r="Z1308" s="136"/>
    </row>
    <row r="1309" ht="14.25" customHeight="1">
      <c r="A1309" s="136"/>
      <c r="B1309" s="136"/>
      <c r="C1309" s="136"/>
      <c r="D1309" s="136"/>
      <c r="E1309" s="2"/>
      <c r="F1309" s="2"/>
      <c r="G1309" s="136"/>
      <c r="H1309" s="136"/>
      <c r="I1309" s="136"/>
      <c r="J1309" s="136"/>
      <c r="K1309" s="136"/>
      <c r="L1309" s="136"/>
      <c r="M1309" s="136"/>
      <c r="N1309" s="136"/>
      <c r="O1309" s="136"/>
      <c r="P1309" s="136"/>
      <c r="Q1309" s="136"/>
      <c r="R1309" s="136"/>
      <c r="S1309" s="136"/>
      <c r="T1309" s="136"/>
      <c r="U1309" s="136"/>
      <c r="V1309" s="136"/>
      <c r="W1309" s="136"/>
      <c r="X1309" s="136"/>
      <c r="Y1309" s="136"/>
      <c r="Z1309" s="136"/>
    </row>
    <row r="1310" ht="14.25" customHeight="1">
      <c r="A1310" s="136"/>
      <c r="B1310" s="136"/>
      <c r="C1310" s="136"/>
      <c r="D1310" s="136"/>
      <c r="E1310" s="2"/>
      <c r="F1310" s="2"/>
      <c r="G1310" s="136"/>
      <c r="H1310" s="136"/>
      <c r="I1310" s="136"/>
      <c r="J1310" s="136"/>
      <c r="K1310" s="136"/>
      <c r="L1310" s="136"/>
      <c r="M1310" s="136"/>
      <c r="N1310" s="136"/>
      <c r="O1310" s="136"/>
      <c r="P1310" s="136"/>
      <c r="Q1310" s="136"/>
      <c r="R1310" s="136"/>
      <c r="S1310" s="136"/>
      <c r="T1310" s="136"/>
      <c r="U1310" s="136"/>
      <c r="V1310" s="136"/>
      <c r="W1310" s="136"/>
      <c r="X1310" s="136"/>
      <c r="Y1310" s="136"/>
      <c r="Z1310" s="136"/>
    </row>
    <row r="1311" ht="14.25" customHeight="1">
      <c r="A1311" s="136"/>
      <c r="B1311" s="136"/>
      <c r="C1311" s="136"/>
      <c r="D1311" s="136"/>
      <c r="E1311" s="2"/>
      <c r="F1311" s="2"/>
      <c r="G1311" s="136"/>
      <c r="H1311" s="136"/>
      <c r="I1311" s="136"/>
      <c r="J1311" s="136"/>
      <c r="K1311" s="136"/>
      <c r="L1311" s="136"/>
      <c r="M1311" s="136"/>
      <c r="N1311" s="136"/>
      <c r="O1311" s="136"/>
      <c r="P1311" s="136"/>
      <c r="Q1311" s="136"/>
      <c r="R1311" s="136"/>
      <c r="S1311" s="136"/>
      <c r="T1311" s="136"/>
      <c r="U1311" s="136"/>
      <c r="V1311" s="136"/>
      <c r="W1311" s="136"/>
      <c r="X1311" s="136"/>
      <c r="Y1311" s="136"/>
      <c r="Z1311" s="136"/>
    </row>
    <row r="1312" ht="14.25" customHeight="1">
      <c r="A1312" s="136"/>
      <c r="B1312" s="136"/>
      <c r="C1312" s="136"/>
      <c r="D1312" s="136"/>
      <c r="E1312" s="2"/>
      <c r="F1312" s="2"/>
      <c r="G1312" s="136"/>
      <c r="H1312" s="136"/>
      <c r="I1312" s="136"/>
      <c r="J1312" s="136"/>
      <c r="K1312" s="136"/>
      <c r="L1312" s="136"/>
      <c r="M1312" s="136"/>
      <c r="N1312" s="136"/>
      <c r="O1312" s="136"/>
      <c r="P1312" s="136"/>
      <c r="Q1312" s="136"/>
      <c r="R1312" s="136"/>
      <c r="S1312" s="136"/>
      <c r="T1312" s="136"/>
      <c r="U1312" s="136"/>
      <c r="V1312" s="136"/>
      <c r="W1312" s="136"/>
      <c r="X1312" s="136"/>
      <c r="Y1312" s="136"/>
      <c r="Z1312" s="136"/>
    </row>
    <row r="1313" ht="14.25" customHeight="1">
      <c r="A1313" s="136"/>
      <c r="B1313" s="136"/>
      <c r="C1313" s="136"/>
      <c r="D1313" s="136"/>
      <c r="E1313" s="2"/>
      <c r="F1313" s="2"/>
      <c r="G1313" s="136"/>
      <c r="H1313" s="136"/>
      <c r="I1313" s="136"/>
      <c r="J1313" s="136"/>
      <c r="K1313" s="136"/>
      <c r="L1313" s="136"/>
      <c r="M1313" s="136"/>
      <c r="N1313" s="136"/>
      <c r="O1313" s="136"/>
      <c r="P1313" s="136"/>
      <c r="Q1313" s="136"/>
      <c r="R1313" s="136"/>
      <c r="S1313" s="136"/>
      <c r="T1313" s="136"/>
      <c r="U1313" s="136"/>
      <c r="V1313" s="136"/>
      <c r="W1313" s="136"/>
      <c r="X1313" s="136"/>
      <c r="Y1313" s="136"/>
      <c r="Z1313" s="136"/>
    </row>
    <row r="1314" ht="14.25" customHeight="1">
      <c r="A1314" s="136"/>
      <c r="B1314" s="136"/>
      <c r="C1314" s="136"/>
      <c r="D1314" s="136"/>
      <c r="E1314" s="2"/>
      <c r="F1314" s="2"/>
      <c r="G1314" s="136"/>
      <c r="H1314" s="136"/>
      <c r="I1314" s="136"/>
      <c r="J1314" s="136"/>
      <c r="K1314" s="136"/>
      <c r="L1314" s="136"/>
      <c r="M1314" s="136"/>
      <c r="N1314" s="136"/>
      <c r="O1314" s="136"/>
      <c r="P1314" s="136"/>
      <c r="Q1314" s="136"/>
      <c r="R1314" s="136"/>
      <c r="S1314" s="136"/>
      <c r="T1314" s="136"/>
      <c r="U1314" s="136"/>
      <c r="V1314" s="136"/>
      <c r="W1314" s="136"/>
      <c r="X1314" s="136"/>
      <c r="Y1314" s="136"/>
      <c r="Z1314" s="136"/>
    </row>
    <row r="1315" ht="14.25" customHeight="1">
      <c r="A1315" s="136"/>
      <c r="B1315" s="136"/>
      <c r="C1315" s="136"/>
      <c r="D1315" s="136"/>
      <c r="E1315" s="2"/>
      <c r="F1315" s="2"/>
      <c r="G1315" s="136"/>
      <c r="H1315" s="136"/>
      <c r="I1315" s="136"/>
      <c r="J1315" s="136"/>
      <c r="K1315" s="136"/>
      <c r="L1315" s="136"/>
      <c r="M1315" s="136"/>
      <c r="N1315" s="136"/>
      <c r="O1315" s="136"/>
      <c r="P1315" s="136"/>
      <c r="Q1315" s="136"/>
      <c r="R1315" s="136"/>
      <c r="S1315" s="136"/>
      <c r="T1315" s="136"/>
      <c r="U1315" s="136"/>
      <c r="V1315" s="136"/>
      <c r="W1315" s="136"/>
      <c r="X1315" s="136"/>
      <c r="Y1315" s="136"/>
      <c r="Z1315" s="136"/>
    </row>
    <row r="1316" ht="14.25" customHeight="1">
      <c r="A1316" s="136"/>
      <c r="B1316" s="136"/>
      <c r="C1316" s="136"/>
      <c r="D1316" s="136"/>
      <c r="E1316" s="2"/>
      <c r="F1316" s="2"/>
      <c r="G1316" s="136"/>
      <c r="H1316" s="136"/>
      <c r="I1316" s="136"/>
      <c r="J1316" s="136"/>
      <c r="K1316" s="136"/>
      <c r="L1316" s="136"/>
      <c r="M1316" s="136"/>
      <c r="N1316" s="136"/>
      <c r="O1316" s="136"/>
      <c r="P1316" s="136"/>
      <c r="Q1316" s="136"/>
      <c r="R1316" s="136"/>
      <c r="S1316" s="136"/>
      <c r="T1316" s="136"/>
      <c r="U1316" s="136"/>
      <c r="V1316" s="136"/>
      <c r="W1316" s="136"/>
      <c r="X1316" s="136"/>
      <c r="Y1316" s="136"/>
      <c r="Z1316" s="136"/>
    </row>
    <row r="1317" ht="14.25" customHeight="1">
      <c r="A1317" s="136"/>
      <c r="B1317" s="136"/>
      <c r="C1317" s="136"/>
      <c r="D1317" s="136"/>
      <c r="E1317" s="2"/>
      <c r="F1317" s="2"/>
      <c r="G1317" s="136"/>
      <c r="H1317" s="136"/>
      <c r="I1317" s="136"/>
      <c r="J1317" s="136"/>
      <c r="K1317" s="136"/>
      <c r="L1317" s="136"/>
      <c r="M1317" s="136"/>
      <c r="N1317" s="136"/>
      <c r="O1317" s="136"/>
      <c r="P1317" s="136"/>
      <c r="Q1317" s="136"/>
      <c r="R1317" s="136"/>
      <c r="S1317" s="136"/>
      <c r="T1317" s="136"/>
      <c r="U1317" s="136"/>
      <c r="V1317" s="136"/>
      <c r="W1317" s="136"/>
      <c r="X1317" s="136"/>
      <c r="Y1317" s="136"/>
      <c r="Z1317" s="136"/>
    </row>
    <row r="1318" ht="14.25" customHeight="1">
      <c r="A1318" s="136"/>
      <c r="B1318" s="136"/>
      <c r="C1318" s="136"/>
      <c r="D1318" s="136"/>
      <c r="E1318" s="2"/>
      <c r="F1318" s="2"/>
      <c r="G1318" s="136"/>
      <c r="H1318" s="136"/>
      <c r="I1318" s="136"/>
      <c r="J1318" s="136"/>
      <c r="K1318" s="136"/>
      <c r="L1318" s="136"/>
      <c r="M1318" s="136"/>
      <c r="N1318" s="136"/>
      <c r="O1318" s="136"/>
      <c r="P1318" s="136"/>
      <c r="Q1318" s="136"/>
      <c r="R1318" s="136"/>
      <c r="S1318" s="136"/>
      <c r="T1318" s="136"/>
      <c r="U1318" s="136"/>
      <c r="V1318" s="136"/>
      <c r="W1318" s="136"/>
      <c r="X1318" s="136"/>
      <c r="Y1318" s="136"/>
      <c r="Z1318" s="136"/>
    </row>
    <row r="1319" ht="14.25" customHeight="1">
      <c r="A1319" s="136"/>
      <c r="B1319" s="136"/>
      <c r="C1319" s="136"/>
      <c r="D1319" s="136"/>
      <c r="E1319" s="2"/>
      <c r="F1319" s="2"/>
      <c r="G1319" s="136"/>
      <c r="H1319" s="136"/>
      <c r="I1319" s="136"/>
      <c r="J1319" s="136"/>
      <c r="K1319" s="136"/>
      <c r="L1319" s="136"/>
      <c r="M1319" s="136"/>
      <c r="N1319" s="136"/>
      <c r="O1319" s="136"/>
      <c r="P1319" s="136"/>
      <c r="Q1319" s="136"/>
      <c r="R1319" s="136"/>
      <c r="S1319" s="136"/>
      <c r="T1319" s="136"/>
      <c r="U1319" s="136"/>
      <c r="V1319" s="136"/>
      <c r="W1319" s="136"/>
      <c r="X1319" s="136"/>
      <c r="Y1319" s="136"/>
      <c r="Z1319" s="136"/>
    </row>
    <row r="1320" ht="14.25" customHeight="1">
      <c r="A1320" s="136"/>
      <c r="B1320" s="136"/>
      <c r="C1320" s="136"/>
      <c r="D1320" s="136"/>
      <c r="E1320" s="2"/>
      <c r="F1320" s="2"/>
      <c r="G1320" s="136"/>
      <c r="H1320" s="136"/>
      <c r="I1320" s="136"/>
      <c r="J1320" s="136"/>
      <c r="K1320" s="136"/>
      <c r="L1320" s="136"/>
      <c r="M1320" s="136"/>
      <c r="N1320" s="136"/>
      <c r="O1320" s="136"/>
      <c r="P1320" s="136"/>
      <c r="Q1320" s="136"/>
      <c r="R1320" s="136"/>
      <c r="S1320" s="136"/>
      <c r="T1320" s="136"/>
      <c r="U1320" s="136"/>
      <c r="V1320" s="136"/>
      <c r="W1320" s="136"/>
      <c r="X1320" s="136"/>
      <c r="Y1320" s="136"/>
      <c r="Z1320" s="136"/>
    </row>
    <row r="1321" ht="14.25" customHeight="1">
      <c r="A1321" s="136"/>
      <c r="B1321" s="136"/>
      <c r="C1321" s="136"/>
      <c r="D1321" s="136"/>
      <c r="E1321" s="2"/>
      <c r="F1321" s="2"/>
      <c r="G1321" s="136"/>
      <c r="H1321" s="136"/>
      <c r="I1321" s="136"/>
      <c r="J1321" s="136"/>
      <c r="K1321" s="136"/>
      <c r="L1321" s="136"/>
      <c r="M1321" s="136"/>
      <c r="N1321" s="136"/>
      <c r="O1321" s="136"/>
      <c r="P1321" s="136"/>
      <c r="Q1321" s="136"/>
      <c r="R1321" s="136"/>
      <c r="S1321" s="136"/>
      <c r="T1321" s="136"/>
      <c r="U1321" s="136"/>
      <c r="V1321" s="136"/>
      <c r="W1321" s="136"/>
      <c r="X1321" s="136"/>
      <c r="Y1321" s="136"/>
      <c r="Z1321" s="136"/>
    </row>
    <row r="1322" ht="14.25" customHeight="1">
      <c r="A1322" s="136"/>
      <c r="B1322" s="136"/>
      <c r="C1322" s="136"/>
      <c r="D1322" s="136"/>
      <c r="E1322" s="2"/>
      <c r="F1322" s="2"/>
      <c r="G1322" s="136"/>
      <c r="H1322" s="136"/>
      <c r="I1322" s="136"/>
      <c r="J1322" s="136"/>
      <c r="K1322" s="136"/>
      <c r="L1322" s="136"/>
      <c r="M1322" s="136"/>
      <c r="N1322" s="136"/>
      <c r="O1322" s="136"/>
      <c r="P1322" s="136"/>
      <c r="Q1322" s="136"/>
      <c r="R1322" s="136"/>
      <c r="S1322" s="136"/>
      <c r="T1322" s="136"/>
      <c r="U1322" s="136"/>
      <c r="V1322" s="136"/>
      <c r="W1322" s="136"/>
      <c r="X1322" s="136"/>
      <c r="Y1322" s="136"/>
      <c r="Z1322" s="136"/>
    </row>
    <row r="1323" ht="14.25" customHeight="1">
      <c r="A1323" s="136"/>
      <c r="B1323" s="136"/>
      <c r="C1323" s="136"/>
      <c r="D1323" s="136"/>
      <c r="E1323" s="2"/>
      <c r="F1323" s="2"/>
      <c r="G1323" s="136"/>
      <c r="H1323" s="136"/>
      <c r="I1323" s="136"/>
      <c r="J1323" s="136"/>
      <c r="K1323" s="136"/>
      <c r="L1323" s="136"/>
      <c r="M1323" s="136"/>
      <c r="N1323" s="136"/>
      <c r="O1323" s="136"/>
      <c r="P1323" s="136"/>
      <c r="Q1323" s="136"/>
      <c r="R1323" s="136"/>
      <c r="S1323" s="136"/>
      <c r="T1323" s="136"/>
      <c r="U1323" s="136"/>
      <c r="V1323" s="136"/>
      <c r="W1323" s="136"/>
      <c r="X1323" s="136"/>
      <c r="Y1323" s="136"/>
      <c r="Z1323" s="136"/>
    </row>
    <row r="1324" ht="14.25" customHeight="1">
      <c r="A1324" s="136"/>
      <c r="B1324" s="136"/>
      <c r="C1324" s="136"/>
      <c r="D1324" s="136"/>
      <c r="E1324" s="2"/>
      <c r="F1324" s="2"/>
      <c r="G1324" s="136"/>
      <c r="H1324" s="136"/>
      <c r="I1324" s="136"/>
      <c r="J1324" s="136"/>
      <c r="K1324" s="136"/>
      <c r="L1324" s="136"/>
      <c r="M1324" s="136"/>
      <c r="N1324" s="136"/>
      <c r="O1324" s="136"/>
      <c r="P1324" s="136"/>
      <c r="Q1324" s="136"/>
      <c r="R1324" s="136"/>
      <c r="S1324" s="136"/>
      <c r="T1324" s="136"/>
      <c r="U1324" s="136"/>
      <c r="V1324" s="136"/>
      <c r="W1324" s="136"/>
      <c r="X1324" s="136"/>
      <c r="Y1324" s="136"/>
      <c r="Z1324" s="136"/>
    </row>
    <row r="1325" ht="14.25" customHeight="1">
      <c r="A1325" s="136"/>
      <c r="B1325" s="136"/>
      <c r="C1325" s="136"/>
      <c r="D1325" s="136"/>
      <c r="E1325" s="2"/>
      <c r="F1325" s="2"/>
      <c r="G1325" s="136"/>
      <c r="H1325" s="136"/>
      <c r="I1325" s="136"/>
      <c r="J1325" s="136"/>
      <c r="K1325" s="136"/>
      <c r="L1325" s="136"/>
      <c r="M1325" s="136"/>
      <c r="N1325" s="136"/>
      <c r="O1325" s="136"/>
      <c r="P1325" s="136"/>
      <c r="Q1325" s="136"/>
      <c r="R1325" s="136"/>
      <c r="S1325" s="136"/>
      <c r="T1325" s="136"/>
      <c r="U1325" s="136"/>
      <c r="V1325" s="136"/>
      <c r="W1325" s="136"/>
      <c r="X1325" s="136"/>
      <c r="Y1325" s="136"/>
      <c r="Z1325" s="136"/>
    </row>
    <row r="1326" ht="14.25" customHeight="1">
      <c r="A1326" s="136"/>
      <c r="B1326" s="136"/>
      <c r="C1326" s="136"/>
      <c r="D1326" s="136"/>
      <c r="E1326" s="2"/>
      <c r="F1326" s="2"/>
      <c r="G1326" s="136"/>
      <c r="H1326" s="136"/>
      <c r="I1326" s="136"/>
      <c r="J1326" s="136"/>
      <c r="K1326" s="136"/>
      <c r="L1326" s="136"/>
      <c r="M1326" s="136"/>
      <c r="N1326" s="136"/>
      <c r="O1326" s="136"/>
      <c r="P1326" s="136"/>
      <c r="Q1326" s="136"/>
      <c r="R1326" s="136"/>
      <c r="S1326" s="136"/>
      <c r="T1326" s="136"/>
      <c r="U1326" s="136"/>
      <c r="V1326" s="136"/>
      <c r="W1326" s="136"/>
      <c r="X1326" s="136"/>
      <c r="Y1326" s="136"/>
      <c r="Z1326" s="136"/>
    </row>
    <row r="1327" ht="14.25" customHeight="1">
      <c r="A1327" s="136"/>
      <c r="B1327" s="136"/>
      <c r="C1327" s="136"/>
      <c r="D1327" s="136"/>
      <c r="E1327" s="2"/>
      <c r="F1327" s="2"/>
      <c r="G1327" s="136"/>
      <c r="H1327" s="136"/>
      <c r="I1327" s="136"/>
      <c r="J1327" s="136"/>
      <c r="K1327" s="136"/>
      <c r="L1327" s="136"/>
      <c r="M1327" s="136"/>
      <c r="N1327" s="136"/>
      <c r="O1327" s="136"/>
      <c r="P1327" s="136"/>
      <c r="Q1327" s="136"/>
      <c r="R1327" s="136"/>
      <c r="S1327" s="136"/>
      <c r="T1327" s="136"/>
      <c r="U1327" s="136"/>
      <c r="V1327" s="136"/>
      <c r="W1327" s="136"/>
      <c r="X1327" s="136"/>
      <c r="Y1327" s="136"/>
      <c r="Z1327" s="136"/>
    </row>
    <row r="1328" ht="14.25" customHeight="1">
      <c r="A1328" s="136"/>
      <c r="B1328" s="136"/>
      <c r="C1328" s="136"/>
      <c r="D1328" s="136"/>
      <c r="E1328" s="2"/>
      <c r="F1328" s="2"/>
      <c r="G1328" s="136"/>
      <c r="H1328" s="136"/>
      <c r="I1328" s="136"/>
      <c r="J1328" s="136"/>
      <c r="K1328" s="136"/>
      <c r="L1328" s="136"/>
      <c r="M1328" s="136"/>
      <c r="N1328" s="136"/>
      <c r="O1328" s="136"/>
      <c r="P1328" s="136"/>
      <c r="Q1328" s="136"/>
      <c r="R1328" s="136"/>
      <c r="S1328" s="136"/>
      <c r="T1328" s="136"/>
      <c r="U1328" s="136"/>
      <c r="V1328" s="136"/>
      <c r="W1328" s="136"/>
      <c r="X1328" s="136"/>
      <c r="Y1328" s="136"/>
      <c r="Z1328" s="136"/>
    </row>
    <row r="1329" ht="14.25" customHeight="1">
      <c r="A1329" s="136"/>
      <c r="B1329" s="136"/>
      <c r="C1329" s="136"/>
      <c r="D1329" s="136"/>
      <c r="E1329" s="2"/>
      <c r="F1329" s="2"/>
      <c r="G1329" s="136"/>
      <c r="H1329" s="136"/>
      <c r="I1329" s="136"/>
      <c r="J1329" s="136"/>
      <c r="K1329" s="136"/>
      <c r="L1329" s="136"/>
      <c r="M1329" s="136"/>
      <c r="N1329" s="136"/>
      <c r="O1329" s="136"/>
      <c r="P1329" s="136"/>
      <c r="Q1329" s="136"/>
      <c r="R1329" s="136"/>
      <c r="S1329" s="136"/>
      <c r="T1329" s="136"/>
      <c r="U1329" s="136"/>
      <c r="V1329" s="136"/>
      <c r="W1329" s="136"/>
      <c r="X1329" s="136"/>
      <c r="Y1329" s="136"/>
      <c r="Z1329" s="136"/>
    </row>
    <row r="1330" ht="14.25" customHeight="1">
      <c r="A1330" s="136"/>
      <c r="B1330" s="136"/>
      <c r="C1330" s="136"/>
      <c r="D1330" s="136"/>
      <c r="E1330" s="2"/>
      <c r="F1330" s="2"/>
      <c r="G1330" s="136"/>
      <c r="H1330" s="136"/>
      <c r="I1330" s="136"/>
      <c r="J1330" s="136"/>
      <c r="K1330" s="136"/>
      <c r="L1330" s="136"/>
      <c r="M1330" s="136"/>
      <c r="N1330" s="136"/>
      <c r="O1330" s="136"/>
      <c r="P1330" s="136"/>
      <c r="Q1330" s="136"/>
      <c r="R1330" s="136"/>
      <c r="S1330" s="136"/>
      <c r="T1330" s="136"/>
      <c r="U1330" s="136"/>
      <c r="V1330" s="136"/>
      <c r="W1330" s="136"/>
      <c r="X1330" s="136"/>
      <c r="Y1330" s="136"/>
      <c r="Z1330" s="136"/>
    </row>
    <row r="1331" ht="14.25" customHeight="1">
      <c r="A1331" s="136"/>
      <c r="B1331" s="136"/>
      <c r="C1331" s="136"/>
      <c r="D1331" s="136"/>
      <c r="E1331" s="2"/>
      <c r="F1331" s="2"/>
      <c r="G1331" s="136"/>
      <c r="H1331" s="136"/>
      <c r="I1331" s="136"/>
      <c r="J1331" s="136"/>
      <c r="K1331" s="136"/>
      <c r="L1331" s="136"/>
      <c r="M1331" s="136"/>
      <c r="N1331" s="136"/>
      <c r="O1331" s="136"/>
      <c r="P1331" s="136"/>
      <c r="Q1331" s="136"/>
      <c r="R1331" s="136"/>
      <c r="S1331" s="136"/>
      <c r="T1331" s="136"/>
      <c r="U1331" s="136"/>
      <c r="V1331" s="136"/>
      <c r="W1331" s="136"/>
      <c r="X1331" s="136"/>
      <c r="Y1331" s="136"/>
      <c r="Z1331" s="136"/>
    </row>
    <row r="1332" ht="14.25" customHeight="1">
      <c r="A1332" s="136"/>
      <c r="B1332" s="136"/>
      <c r="C1332" s="136"/>
      <c r="D1332" s="136"/>
      <c r="E1332" s="2"/>
      <c r="F1332" s="2"/>
      <c r="G1332" s="136"/>
      <c r="H1332" s="136"/>
      <c r="I1332" s="136"/>
      <c r="J1332" s="136"/>
      <c r="K1332" s="136"/>
      <c r="L1332" s="136"/>
      <c r="M1332" s="136"/>
      <c r="N1332" s="136"/>
      <c r="O1332" s="136"/>
      <c r="P1332" s="136"/>
      <c r="Q1332" s="136"/>
      <c r="R1332" s="136"/>
      <c r="S1332" s="136"/>
      <c r="T1332" s="136"/>
      <c r="U1332" s="136"/>
      <c r="V1332" s="136"/>
      <c r="W1332" s="136"/>
      <c r="X1332" s="136"/>
      <c r="Y1332" s="136"/>
      <c r="Z1332" s="136"/>
    </row>
    <row r="1333" ht="14.25" customHeight="1">
      <c r="A1333" s="136"/>
      <c r="B1333" s="136"/>
      <c r="C1333" s="136"/>
      <c r="D1333" s="136"/>
      <c r="E1333" s="2"/>
      <c r="F1333" s="2"/>
      <c r="G1333" s="136"/>
      <c r="H1333" s="136"/>
      <c r="I1333" s="136"/>
      <c r="J1333" s="136"/>
      <c r="K1333" s="136"/>
      <c r="L1333" s="136"/>
      <c r="M1333" s="136"/>
      <c r="N1333" s="136"/>
      <c r="O1333" s="136"/>
      <c r="P1333" s="136"/>
      <c r="Q1333" s="136"/>
      <c r="R1333" s="136"/>
      <c r="S1333" s="136"/>
      <c r="T1333" s="136"/>
      <c r="U1333" s="136"/>
      <c r="V1333" s="136"/>
      <c r="W1333" s="136"/>
      <c r="X1333" s="136"/>
      <c r="Y1333" s="136"/>
      <c r="Z1333" s="136"/>
    </row>
    <row r="1334" ht="14.25" customHeight="1">
      <c r="A1334" s="136"/>
      <c r="B1334" s="136"/>
      <c r="C1334" s="136"/>
      <c r="D1334" s="136"/>
      <c r="E1334" s="2"/>
      <c r="F1334" s="2"/>
      <c r="G1334" s="136"/>
      <c r="H1334" s="136"/>
      <c r="I1334" s="136"/>
      <c r="J1334" s="136"/>
      <c r="K1334" s="136"/>
      <c r="L1334" s="136"/>
      <c r="M1334" s="136"/>
      <c r="N1334" s="136"/>
      <c r="O1334" s="136"/>
      <c r="P1334" s="136"/>
      <c r="Q1334" s="136"/>
      <c r="R1334" s="136"/>
      <c r="S1334" s="136"/>
      <c r="T1334" s="136"/>
      <c r="U1334" s="136"/>
      <c r="V1334" s="136"/>
      <c r="W1334" s="136"/>
      <c r="X1334" s="136"/>
      <c r="Y1334" s="136"/>
      <c r="Z1334" s="136"/>
    </row>
    <row r="1335" ht="14.25" customHeight="1">
      <c r="A1335" s="136"/>
      <c r="B1335" s="136"/>
      <c r="C1335" s="136"/>
      <c r="D1335" s="136"/>
      <c r="E1335" s="2"/>
      <c r="F1335" s="2"/>
      <c r="G1335" s="136"/>
      <c r="H1335" s="136"/>
      <c r="I1335" s="136"/>
      <c r="J1335" s="136"/>
      <c r="K1335" s="136"/>
      <c r="L1335" s="136"/>
      <c r="M1335" s="136"/>
      <c r="N1335" s="136"/>
      <c r="O1335" s="136"/>
      <c r="P1335" s="136"/>
      <c r="Q1335" s="136"/>
      <c r="R1335" s="136"/>
      <c r="S1335" s="136"/>
      <c r="T1335" s="136"/>
      <c r="U1335" s="136"/>
      <c r="V1335" s="136"/>
      <c r="W1335" s="136"/>
      <c r="X1335" s="136"/>
      <c r="Y1335" s="136"/>
      <c r="Z1335" s="136"/>
    </row>
    <row r="1336" ht="14.25" customHeight="1">
      <c r="A1336" s="136"/>
      <c r="B1336" s="136"/>
      <c r="C1336" s="136"/>
      <c r="D1336" s="136"/>
      <c r="E1336" s="2"/>
      <c r="F1336" s="2"/>
      <c r="G1336" s="136"/>
      <c r="H1336" s="136"/>
      <c r="I1336" s="136"/>
      <c r="J1336" s="136"/>
      <c r="K1336" s="136"/>
      <c r="L1336" s="136"/>
      <c r="M1336" s="136"/>
      <c r="N1336" s="136"/>
      <c r="O1336" s="136"/>
      <c r="P1336" s="136"/>
      <c r="Q1336" s="136"/>
      <c r="R1336" s="136"/>
      <c r="S1336" s="136"/>
      <c r="T1336" s="136"/>
      <c r="U1336" s="136"/>
      <c r="V1336" s="136"/>
      <c r="W1336" s="136"/>
      <c r="X1336" s="136"/>
      <c r="Y1336" s="136"/>
      <c r="Z1336" s="136"/>
    </row>
    <row r="1337" ht="14.25" customHeight="1">
      <c r="A1337" s="136"/>
      <c r="B1337" s="136"/>
      <c r="C1337" s="136"/>
      <c r="D1337" s="136"/>
      <c r="E1337" s="2"/>
      <c r="F1337" s="2"/>
      <c r="G1337" s="136"/>
      <c r="H1337" s="136"/>
      <c r="I1337" s="136"/>
      <c r="J1337" s="136"/>
      <c r="K1337" s="136"/>
      <c r="L1337" s="136"/>
      <c r="M1337" s="136"/>
      <c r="N1337" s="136"/>
      <c r="O1337" s="136"/>
      <c r="P1337" s="136"/>
      <c r="Q1337" s="136"/>
      <c r="R1337" s="136"/>
      <c r="S1337" s="136"/>
      <c r="T1337" s="136"/>
      <c r="U1337" s="136"/>
      <c r="V1337" s="136"/>
      <c r="W1337" s="136"/>
      <c r="X1337" s="136"/>
      <c r="Y1337" s="136"/>
      <c r="Z1337" s="136"/>
    </row>
    <row r="1338" ht="14.25" customHeight="1">
      <c r="A1338" s="136"/>
      <c r="B1338" s="136"/>
      <c r="C1338" s="136"/>
      <c r="D1338" s="136"/>
      <c r="E1338" s="2"/>
      <c r="F1338" s="2"/>
      <c r="G1338" s="136"/>
      <c r="H1338" s="136"/>
      <c r="I1338" s="136"/>
      <c r="J1338" s="136"/>
      <c r="K1338" s="136"/>
      <c r="L1338" s="136"/>
      <c r="M1338" s="136"/>
      <c r="N1338" s="136"/>
      <c r="O1338" s="136"/>
      <c r="P1338" s="136"/>
      <c r="Q1338" s="136"/>
      <c r="R1338" s="136"/>
      <c r="S1338" s="136"/>
      <c r="T1338" s="136"/>
      <c r="U1338" s="136"/>
      <c r="V1338" s="136"/>
      <c r="W1338" s="136"/>
      <c r="X1338" s="136"/>
      <c r="Y1338" s="136"/>
      <c r="Z1338" s="136"/>
    </row>
    <row r="1339" ht="14.25" customHeight="1">
      <c r="A1339" s="136"/>
      <c r="B1339" s="136"/>
      <c r="C1339" s="136"/>
      <c r="D1339" s="136"/>
      <c r="E1339" s="2"/>
      <c r="F1339" s="2"/>
      <c r="G1339" s="136"/>
      <c r="H1339" s="136"/>
      <c r="I1339" s="136"/>
      <c r="J1339" s="136"/>
      <c r="K1339" s="136"/>
      <c r="L1339" s="136"/>
      <c r="M1339" s="136"/>
      <c r="N1339" s="136"/>
      <c r="O1339" s="136"/>
      <c r="P1339" s="136"/>
      <c r="Q1339" s="136"/>
      <c r="R1339" s="136"/>
      <c r="S1339" s="136"/>
      <c r="T1339" s="136"/>
      <c r="U1339" s="136"/>
      <c r="V1339" s="136"/>
      <c r="W1339" s="136"/>
      <c r="X1339" s="136"/>
      <c r="Y1339" s="136"/>
      <c r="Z1339" s="136"/>
    </row>
    <row r="1340" ht="14.25" customHeight="1">
      <c r="A1340" s="136"/>
      <c r="B1340" s="136"/>
      <c r="C1340" s="136"/>
      <c r="D1340" s="136"/>
      <c r="E1340" s="2"/>
      <c r="F1340" s="2"/>
      <c r="G1340" s="136"/>
      <c r="H1340" s="136"/>
      <c r="I1340" s="136"/>
      <c r="J1340" s="136"/>
      <c r="K1340" s="136"/>
      <c r="L1340" s="136"/>
      <c r="M1340" s="136"/>
      <c r="N1340" s="136"/>
      <c r="O1340" s="136"/>
      <c r="P1340" s="136"/>
      <c r="Q1340" s="136"/>
      <c r="R1340" s="136"/>
      <c r="S1340" s="136"/>
      <c r="T1340" s="136"/>
      <c r="U1340" s="136"/>
      <c r="V1340" s="136"/>
      <c r="W1340" s="136"/>
      <c r="X1340" s="136"/>
      <c r="Y1340" s="136"/>
      <c r="Z1340" s="136"/>
    </row>
    <row r="1341" ht="14.25" customHeight="1">
      <c r="A1341" s="136"/>
      <c r="B1341" s="136"/>
      <c r="C1341" s="136"/>
      <c r="D1341" s="136"/>
      <c r="E1341" s="2"/>
      <c r="F1341" s="2"/>
      <c r="G1341" s="136"/>
      <c r="H1341" s="136"/>
      <c r="I1341" s="136"/>
      <c r="J1341" s="136"/>
      <c r="K1341" s="136"/>
      <c r="L1341" s="136"/>
      <c r="M1341" s="136"/>
      <c r="N1341" s="136"/>
      <c r="O1341" s="136"/>
      <c r="P1341" s="136"/>
      <c r="Q1341" s="136"/>
      <c r="R1341" s="136"/>
      <c r="S1341" s="136"/>
      <c r="T1341" s="136"/>
      <c r="U1341" s="136"/>
      <c r="V1341" s="136"/>
      <c r="W1341" s="136"/>
      <c r="X1341" s="136"/>
      <c r="Y1341" s="136"/>
      <c r="Z1341" s="136"/>
    </row>
    <row r="1342" ht="14.25" customHeight="1">
      <c r="A1342" s="136"/>
      <c r="B1342" s="136"/>
      <c r="C1342" s="136"/>
      <c r="D1342" s="136"/>
      <c r="E1342" s="2"/>
      <c r="F1342" s="2"/>
      <c r="G1342" s="136"/>
      <c r="H1342" s="136"/>
      <c r="I1342" s="136"/>
      <c r="J1342" s="136"/>
      <c r="K1342" s="136"/>
      <c r="L1342" s="136"/>
      <c r="M1342" s="136"/>
      <c r="N1342" s="136"/>
      <c r="O1342" s="136"/>
      <c r="P1342" s="136"/>
      <c r="Q1342" s="136"/>
      <c r="R1342" s="136"/>
      <c r="S1342" s="136"/>
      <c r="T1342" s="136"/>
      <c r="U1342" s="136"/>
      <c r="V1342" s="136"/>
      <c r="W1342" s="136"/>
      <c r="X1342" s="136"/>
      <c r="Y1342" s="136"/>
      <c r="Z1342" s="136"/>
    </row>
    <row r="1343" ht="14.25" customHeight="1">
      <c r="A1343" s="136"/>
      <c r="B1343" s="136"/>
      <c r="C1343" s="136"/>
      <c r="D1343" s="136"/>
      <c r="E1343" s="2"/>
      <c r="F1343" s="2"/>
      <c r="G1343" s="136"/>
      <c r="H1343" s="136"/>
      <c r="I1343" s="136"/>
      <c r="J1343" s="136"/>
      <c r="K1343" s="136"/>
      <c r="L1343" s="136"/>
      <c r="M1343" s="136"/>
      <c r="N1343" s="136"/>
      <c r="O1343" s="136"/>
      <c r="P1343" s="136"/>
      <c r="Q1343" s="136"/>
      <c r="R1343" s="136"/>
      <c r="S1343" s="136"/>
      <c r="T1343" s="136"/>
      <c r="U1343" s="136"/>
      <c r="V1343" s="136"/>
      <c r="W1343" s="136"/>
      <c r="X1343" s="136"/>
      <c r="Y1343" s="136"/>
      <c r="Z1343" s="136"/>
    </row>
    <row r="1344" ht="14.25" customHeight="1">
      <c r="A1344" s="136"/>
      <c r="B1344" s="136"/>
      <c r="C1344" s="136"/>
      <c r="D1344" s="136"/>
      <c r="E1344" s="2"/>
      <c r="F1344" s="2"/>
      <c r="G1344" s="136"/>
      <c r="H1344" s="136"/>
      <c r="I1344" s="136"/>
      <c r="J1344" s="136"/>
      <c r="K1344" s="136"/>
      <c r="L1344" s="136"/>
      <c r="M1344" s="136"/>
      <c r="N1344" s="136"/>
      <c r="O1344" s="136"/>
      <c r="P1344" s="136"/>
      <c r="Q1344" s="136"/>
      <c r="R1344" s="136"/>
      <c r="S1344" s="136"/>
      <c r="T1344" s="136"/>
      <c r="U1344" s="136"/>
      <c r="V1344" s="136"/>
      <c r="W1344" s="136"/>
      <c r="X1344" s="136"/>
      <c r="Y1344" s="136"/>
      <c r="Z1344" s="136"/>
    </row>
    <row r="1345" ht="14.25" customHeight="1">
      <c r="A1345" s="136"/>
      <c r="B1345" s="136"/>
      <c r="C1345" s="136"/>
      <c r="D1345" s="136"/>
      <c r="E1345" s="2"/>
      <c r="F1345" s="2"/>
      <c r="G1345" s="136"/>
      <c r="H1345" s="136"/>
      <c r="I1345" s="136"/>
      <c r="J1345" s="136"/>
      <c r="K1345" s="136"/>
      <c r="L1345" s="136"/>
      <c r="M1345" s="136"/>
      <c r="N1345" s="136"/>
      <c r="O1345" s="136"/>
      <c r="P1345" s="136"/>
      <c r="Q1345" s="136"/>
      <c r="R1345" s="136"/>
      <c r="S1345" s="136"/>
      <c r="T1345" s="136"/>
      <c r="U1345" s="136"/>
      <c r="V1345" s="136"/>
      <c r="W1345" s="136"/>
      <c r="X1345" s="136"/>
      <c r="Y1345" s="136"/>
      <c r="Z1345" s="136"/>
    </row>
    <row r="1346" ht="14.25" customHeight="1">
      <c r="A1346" s="136"/>
      <c r="B1346" s="136"/>
      <c r="C1346" s="136"/>
      <c r="D1346" s="136"/>
      <c r="E1346" s="2"/>
      <c r="F1346" s="2"/>
      <c r="G1346" s="136"/>
      <c r="H1346" s="136"/>
      <c r="I1346" s="136"/>
      <c r="J1346" s="136"/>
      <c r="K1346" s="136"/>
      <c r="L1346" s="136"/>
      <c r="M1346" s="136"/>
      <c r="N1346" s="136"/>
      <c r="O1346" s="136"/>
      <c r="P1346" s="136"/>
      <c r="Q1346" s="136"/>
      <c r="R1346" s="136"/>
      <c r="S1346" s="136"/>
      <c r="T1346" s="136"/>
      <c r="U1346" s="136"/>
      <c r="V1346" s="136"/>
      <c r="W1346" s="136"/>
      <c r="X1346" s="136"/>
      <c r="Y1346" s="136"/>
      <c r="Z1346" s="136"/>
    </row>
    <row r="1347" ht="14.25" customHeight="1">
      <c r="A1347" s="136"/>
      <c r="B1347" s="136"/>
      <c r="C1347" s="136"/>
      <c r="D1347" s="136"/>
      <c r="E1347" s="2"/>
      <c r="F1347" s="2"/>
      <c r="G1347" s="136"/>
      <c r="H1347" s="136"/>
      <c r="I1347" s="136"/>
      <c r="J1347" s="136"/>
      <c r="K1347" s="136"/>
      <c r="L1347" s="136"/>
      <c r="M1347" s="136"/>
      <c r="N1347" s="136"/>
      <c r="O1347" s="136"/>
      <c r="P1347" s="136"/>
      <c r="Q1347" s="136"/>
      <c r="R1347" s="136"/>
      <c r="S1347" s="136"/>
      <c r="T1347" s="136"/>
      <c r="U1347" s="136"/>
      <c r="V1347" s="136"/>
      <c r="W1347" s="136"/>
      <c r="X1347" s="136"/>
      <c r="Y1347" s="136"/>
      <c r="Z1347" s="136"/>
    </row>
    <row r="1348" ht="14.25" customHeight="1">
      <c r="A1348" s="136"/>
      <c r="B1348" s="136"/>
      <c r="C1348" s="136"/>
      <c r="D1348" s="136"/>
      <c r="E1348" s="2"/>
      <c r="F1348" s="2"/>
      <c r="G1348" s="136"/>
      <c r="H1348" s="136"/>
      <c r="I1348" s="136"/>
      <c r="J1348" s="136"/>
      <c r="K1348" s="136"/>
      <c r="L1348" s="136"/>
      <c r="M1348" s="136"/>
      <c r="N1348" s="136"/>
      <c r="O1348" s="136"/>
      <c r="P1348" s="136"/>
      <c r="Q1348" s="136"/>
      <c r="R1348" s="136"/>
      <c r="S1348" s="136"/>
      <c r="T1348" s="136"/>
      <c r="U1348" s="136"/>
      <c r="V1348" s="136"/>
      <c r="W1348" s="136"/>
      <c r="X1348" s="136"/>
      <c r="Y1348" s="136"/>
      <c r="Z1348" s="136"/>
    </row>
    <row r="1349" ht="14.25" customHeight="1">
      <c r="A1349" s="136"/>
      <c r="B1349" s="136"/>
      <c r="C1349" s="136"/>
      <c r="D1349" s="136"/>
      <c r="E1349" s="2"/>
      <c r="F1349" s="2"/>
      <c r="G1349" s="136"/>
      <c r="H1349" s="136"/>
      <c r="I1349" s="136"/>
      <c r="J1349" s="136"/>
      <c r="K1349" s="136"/>
      <c r="L1349" s="136"/>
      <c r="M1349" s="136"/>
      <c r="N1349" s="136"/>
      <c r="O1349" s="136"/>
      <c r="P1349" s="136"/>
      <c r="Q1349" s="136"/>
      <c r="R1349" s="136"/>
      <c r="S1349" s="136"/>
      <c r="T1349" s="136"/>
      <c r="U1349" s="136"/>
      <c r="V1349" s="136"/>
      <c r="W1349" s="136"/>
      <c r="X1349" s="136"/>
      <c r="Y1349" s="136"/>
      <c r="Z1349" s="136"/>
    </row>
    <row r="1350" ht="14.25" customHeight="1">
      <c r="A1350" s="136"/>
      <c r="B1350" s="136"/>
      <c r="C1350" s="136"/>
      <c r="D1350" s="136"/>
      <c r="E1350" s="2"/>
      <c r="F1350" s="2"/>
      <c r="G1350" s="136"/>
      <c r="H1350" s="136"/>
      <c r="I1350" s="136"/>
      <c r="J1350" s="136"/>
      <c r="K1350" s="136"/>
      <c r="L1350" s="136"/>
      <c r="M1350" s="136"/>
      <c r="N1350" s="136"/>
      <c r="O1350" s="136"/>
      <c r="P1350" s="136"/>
      <c r="Q1350" s="136"/>
      <c r="R1350" s="136"/>
      <c r="S1350" s="136"/>
      <c r="T1350" s="136"/>
      <c r="U1350" s="136"/>
      <c r="V1350" s="136"/>
      <c r="W1350" s="136"/>
      <c r="X1350" s="136"/>
      <c r="Y1350" s="136"/>
      <c r="Z1350" s="136"/>
    </row>
    <row r="1351" ht="14.25" customHeight="1">
      <c r="A1351" s="136"/>
      <c r="B1351" s="136"/>
      <c r="C1351" s="136"/>
      <c r="D1351" s="136"/>
      <c r="E1351" s="2"/>
      <c r="F1351" s="2"/>
      <c r="G1351" s="136"/>
      <c r="H1351" s="136"/>
      <c r="I1351" s="136"/>
      <c r="J1351" s="136"/>
      <c r="K1351" s="136"/>
      <c r="L1351" s="136"/>
      <c r="M1351" s="136"/>
      <c r="N1351" s="136"/>
      <c r="O1351" s="136"/>
      <c r="P1351" s="136"/>
      <c r="Q1351" s="136"/>
      <c r="R1351" s="136"/>
      <c r="S1351" s="136"/>
      <c r="T1351" s="136"/>
      <c r="U1351" s="136"/>
      <c r="V1351" s="136"/>
      <c r="W1351" s="136"/>
      <c r="X1351" s="136"/>
      <c r="Y1351" s="136"/>
      <c r="Z1351" s="136"/>
    </row>
    <row r="1352" ht="14.25" customHeight="1">
      <c r="A1352" s="136"/>
      <c r="B1352" s="136"/>
      <c r="C1352" s="136"/>
      <c r="D1352" s="136"/>
      <c r="E1352" s="2"/>
      <c r="F1352" s="2"/>
      <c r="G1352" s="136"/>
      <c r="H1352" s="136"/>
      <c r="I1352" s="136"/>
      <c r="J1352" s="136"/>
      <c r="K1352" s="136"/>
      <c r="L1352" s="136"/>
      <c r="M1352" s="136"/>
      <c r="N1352" s="136"/>
      <c r="O1352" s="136"/>
      <c r="P1352" s="136"/>
      <c r="Q1352" s="136"/>
      <c r="R1352" s="136"/>
      <c r="S1352" s="136"/>
      <c r="T1352" s="136"/>
      <c r="U1352" s="136"/>
      <c r="V1352" s="136"/>
      <c r="W1352" s="136"/>
      <c r="X1352" s="136"/>
      <c r="Y1352" s="136"/>
      <c r="Z1352" s="136"/>
    </row>
    <row r="1353" ht="14.25" customHeight="1">
      <c r="A1353" s="136"/>
      <c r="B1353" s="136"/>
      <c r="C1353" s="136"/>
      <c r="D1353" s="136"/>
      <c r="E1353" s="2"/>
      <c r="F1353" s="2"/>
      <c r="G1353" s="136"/>
      <c r="H1353" s="136"/>
      <c r="I1353" s="136"/>
      <c r="J1353" s="136"/>
      <c r="K1353" s="136"/>
      <c r="L1353" s="136"/>
      <c r="M1353" s="136"/>
      <c r="N1353" s="136"/>
      <c r="O1353" s="136"/>
      <c r="P1353" s="136"/>
      <c r="Q1353" s="136"/>
      <c r="R1353" s="136"/>
      <c r="S1353" s="136"/>
      <c r="T1353" s="136"/>
      <c r="U1353" s="136"/>
      <c r="V1353" s="136"/>
      <c r="W1353" s="136"/>
      <c r="X1353" s="136"/>
      <c r="Y1353" s="136"/>
      <c r="Z1353" s="136"/>
    </row>
    <row r="1354" ht="14.25" customHeight="1">
      <c r="A1354" s="136"/>
      <c r="B1354" s="136"/>
      <c r="C1354" s="136"/>
      <c r="D1354" s="136"/>
      <c r="E1354" s="2"/>
      <c r="F1354" s="2"/>
      <c r="G1354" s="136"/>
      <c r="H1354" s="136"/>
      <c r="I1354" s="136"/>
      <c r="J1354" s="136"/>
      <c r="K1354" s="136"/>
      <c r="L1354" s="136"/>
      <c r="M1354" s="136"/>
      <c r="N1354" s="136"/>
      <c r="O1354" s="136"/>
      <c r="P1354" s="136"/>
      <c r="Q1354" s="136"/>
      <c r="R1354" s="136"/>
      <c r="S1354" s="136"/>
      <c r="T1354" s="136"/>
      <c r="U1354" s="136"/>
      <c r="V1354" s="136"/>
      <c r="W1354" s="136"/>
      <c r="X1354" s="136"/>
      <c r="Y1354" s="136"/>
      <c r="Z1354" s="136"/>
    </row>
    <row r="1355" ht="14.25" customHeight="1">
      <c r="A1355" s="136"/>
      <c r="B1355" s="136"/>
      <c r="C1355" s="136"/>
      <c r="D1355" s="136"/>
      <c r="E1355" s="2"/>
      <c r="F1355" s="2"/>
      <c r="G1355" s="136"/>
      <c r="H1355" s="136"/>
      <c r="I1355" s="136"/>
      <c r="J1355" s="136"/>
      <c r="K1355" s="136"/>
      <c r="L1355" s="136"/>
      <c r="M1355" s="136"/>
      <c r="N1355" s="136"/>
      <c r="O1355" s="136"/>
      <c r="P1355" s="136"/>
      <c r="Q1355" s="136"/>
      <c r="R1355" s="136"/>
      <c r="S1355" s="136"/>
      <c r="T1355" s="136"/>
      <c r="U1355" s="136"/>
      <c r="V1355" s="136"/>
      <c r="W1355" s="136"/>
      <c r="X1355" s="136"/>
      <c r="Y1355" s="136"/>
      <c r="Z1355" s="136"/>
    </row>
    <row r="1356" ht="14.25" customHeight="1">
      <c r="A1356" s="136"/>
      <c r="B1356" s="136"/>
      <c r="C1356" s="136"/>
      <c r="D1356" s="136"/>
      <c r="E1356" s="2"/>
      <c r="F1356" s="2"/>
      <c r="G1356" s="136"/>
      <c r="H1356" s="136"/>
      <c r="I1356" s="136"/>
      <c r="J1356" s="136"/>
      <c r="K1356" s="136"/>
      <c r="L1356" s="136"/>
      <c r="M1356" s="136"/>
      <c r="N1356" s="136"/>
      <c r="O1356" s="136"/>
      <c r="P1356" s="136"/>
      <c r="Q1356" s="136"/>
      <c r="R1356" s="136"/>
      <c r="S1356" s="136"/>
      <c r="T1356" s="136"/>
      <c r="U1356" s="136"/>
      <c r="V1356" s="136"/>
      <c r="W1356" s="136"/>
      <c r="X1356" s="136"/>
      <c r="Y1356" s="136"/>
      <c r="Z1356" s="136"/>
    </row>
    <row r="1357" ht="14.25" customHeight="1">
      <c r="A1357" s="136"/>
      <c r="B1357" s="136"/>
      <c r="C1357" s="136"/>
      <c r="D1357" s="136"/>
      <c r="E1357" s="2"/>
      <c r="F1357" s="2"/>
      <c r="G1357" s="136"/>
      <c r="H1357" s="136"/>
      <c r="I1357" s="136"/>
      <c r="J1357" s="136"/>
      <c r="K1357" s="136"/>
      <c r="L1357" s="136"/>
      <c r="M1357" s="136"/>
      <c r="N1357" s="136"/>
      <c r="O1357" s="136"/>
      <c r="P1357" s="136"/>
      <c r="Q1357" s="136"/>
      <c r="R1357" s="136"/>
      <c r="S1357" s="136"/>
      <c r="T1357" s="136"/>
      <c r="U1357" s="136"/>
      <c r="V1357" s="136"/>
      <c r="W1357" s="136"/>
      <c r="X1357" s="136"/>
      <c r="Y1357" s="136"/>
      <c r="Z1357" s="136"/>
    </row>
    <row r="1358" ht="14.25" customHeight="1">
      <c r="A1358" s="136"/>
      <c r="B1358" s="136"/>
      <c r="C1358" s="136"/>
      <c r="D1358" s="136"/>
      <c r="E1358" s="2"/>
      <c r="F1358" s="2"/>
      <c r="G1358" s="136"/>
      <c r="H1358" s="136"/>
      <c r="I1358" s="136"/>
      <c r="J1358" s="136"/>
      <c r="K1358" s="136"/>
      <c r="L1358" s="136"/>
      <c r="M1358" s="136"/>
      <c r="N1358" s="136"/>
      <c r="O1358" s="136"/>
      <c r="P1358" s="136"/>
      <c r="Q1358" s="136"/>
      <c r="R1358" s="136"/>
      <c r="S1358" s="136"/>
      <c r="T1358" s="136"/>
      <c r="U1358" s="136"/>
      <c r="V1358" s="136"/>
      <c r="W1358" s="136"/>
      <c r="X1358" s="136"/>
      <c r="Y1358" s="136"/>
      <c r="Z1358" s="136"/>
    </row>
    <row r="1359" ht="14.25" customHeight="1">
      <c r="A1359" s="136"/>
      <c r="B1359" s="136"/>
      <c r="C1359" s="136"/>
      <c r="D1359" s="136"/>
      <c r="E1359" s="2"/>
      <c r="F1359" s="2"/>
      <c r="G1359" s="136"/>
      <c r="H1359" s="136"/>
      <c r="I1359" s="136"/>
      <c r="J1359" s="136"/>
      <c r="K1359" s="136"/>
      <c r="L1359" s="136"/>
      <c r="M1359" s="136"/>
      <c r="N1359" s="136"/>
      <c r="O1359" s="136"/>
      <c r="P1359" s="136"/>
      <c r="Q1359" s="136"/>
      <c r="R1359" s="136"/>
      <c r="S1359" s="136"/>
      <c r="T1359" s="136"/>
      <c r="U1359" s="136"/>
      <c r="V1359" s="136"/>
      <c r="W1359" s="136"/>
      <c r="X1359" s="136"/>
      <c r="Y1359" s="136"/>
      <c r="Z1359" s="136"/>
    </row>
    <row r="1360" ht="14.25" customHeight="1">
      <c r="A1360" s="136"/>
      <c r="B1360" s="136"/>
      <c r="C1360" s="136"/>
      <c r="D1360" s="136"/>
      <c r="E1360" s="2"/>
      <c r="F1360" s="2"/>
      <c r="G1360" s="136"/>
      <c r="H1360" s="136"/>
      <c r="I1360" s="136"/>
      <c r="J1360" s="136"/>
      <c r="K1360" s="136"/>
      <c r="L1360" s="136"/>
      <c r="M1360" s="136"/>
      <c r="N1360" s="136"/>
      <c r="O1360" s="136"/>
      <c r="P1360" s="136"/>
      <c r="Q1360" s="136"/>
      <c r="R1360" s="136"/>
      <c r="S1360" s="136"/>
      <c r="T1360" s="136"/>
      <c r="U1360" s="136"/>
      <c r="V1360" s="136"/>
      <c r="W1360" s="136"/>
      <c r="X1360" s="136"/>
      <c r="Y1360" s="136"/>
      <c r="Z1360" s="136"/>
    </row>
    <row r="1361" ht="14.25" customHeight="1">
      <c r="A1361" s="136"/>
      <c r="B1361" s="136"/>
      <c r="C1361" s="136"/>
      <c r="D1361" s="136"/>
      <c r="E1361" s="2"/>
      <c r="F1361" s="2"/>
      <c r="G1361" s="136"/>
      <c r="H1361" s="136"/>
      <c r="I1361" s="136"/>
      <c r="J1361" s="136"/>
      <c r="K1361" s="136"/>
      <c r="L1361" s="136"/>
      <c r="M1361" s="136"/>
      <c r="N1361" s="136"/>
      <c r="O1361" s="136"/>
      <c r="P1361" s="136"/>
      <c r="Q1361" s="136"/>
      <c r="R1361" s="136"/>
      <c r="S1361" s="136"/>
      <c r="T1361" s="136"/>
      <c r="U1361" s="136"/>
      <c r="V1361" s="136"/>
      <c r="W1361" s="136"/>
      <c r="X1361" s="136"/>
      <c r="Y1361" s="136"/>
      <c r="Z1361" s="136"/>
    </row>
    <row r="1362" ht="14.25" customHeight="1">
      <c r="A1362" s="136"/>
      <c r="B1362" s="136"/>
      <c r="C1362" s="136"/>
      <c r="D1362" s="136"/>
      <c r="E1362" s="2"/>
      <c r="F1362" s="2"/>
      <c r="G1362" s="136"/>
      <c r="H1362" s="136"/>
      <c r="I1362" s="136"/>
      <c r="J1362" s="136"/>
      <c r="K1362" s="136"/>
      <c r="L1362" s="136"/>
      <c r="M1362" s="136"/>
      <c r="N1362" s="136"/>
      <c r="O1362" s="136"/>
      <c r="P1362" s="136"/>
      <c r="Q1362" s="136"/>
      <c r="R1362" s="136"/>
      <c r="S1362" s="136"/>
      <c r="T1362" s="136"/>
      <c r="U1362" s="136"/>
      <c r="V1362" s="136"/>
      <c r="W1362" s="136"/>
      <c r="X1362" s="136"/>
      <c r="Y1362" s="136"/>
      <c r="Z1362" s="136"/>
    </row>
    <row r="1363" ht="14.25" customHeight="1">
      <c r="A1363" s="136"/>
      <c r="B1363" s="136"/>
      <c r="C1363" s="136"/>
      <c r="D1363" s="136"/>
      <c r="E1363" s="2"/>
      <c r="F1363" s="2"/>
      <c r="G1363" s="136"/>
      <c r="H1363" s="136"/>
      <c r="I1363" s="136"/>
      <c r="J1363" s="136"/>
      <c r="K1363" s="136"/>
      <c r="L1363" s="136"/>
      <c r="M1363" s="136"/>
      <c r="N1363" s="136"/>
      <c r="O1363" s="136"/>
      <c r="P1363" s="136"/>
      <c r="Q1363" s="136"/>
      <c r="R1363" s="136"/>
      <c r="S1363" s="136"/>
      <c r="T1363" s="136"/>
      <c r="U1363" s="136"/>
      <c r="V1363" s="136"/>
      <c r="W1363" s="136"/>
      <c r="X1363" s="136"/>
      <c r="Y1363" s="136"/>
      <c r="Z1363" s="136"/>
    </row>
    <row r="1364" ht="14.25" customHeight="1">
      <c r="A1364" s="136"/>
      <c r="B1364" s="136"/>
      <c r="C1364" s="136"/>
      <c r="D1364" s="136"/>
      <c r="E1364" s="2"/>
      <c r="F1364" s="2"/>
      <c r="G1364" s="136"/>
      <c r="H1364" s="136"/>
      <c r="I1364" s="136"/>
      <c r="J1364" s="136"/>
      <c r="K1364" s="136"/>
      <c r="L1364" s="136"/>
      <c r="M1364" s="136"/>
      <c r="N1364" s="136"/>
      <c r="O1364" s="136"/>
      <c r="P1364" s="136"/>
      <c r="Q1364" s="136"/>
      <c r="R1364" s="136"/>
      <c r="S1364" s="136"/>
      <c r="T1364" s="136"/>
      <c r="U1364" s="136"/>
      <c r="V1364" s="136"/>
      <c r="W1364" s="136"/>
      <c r="X1364" s="136"/>
      <c r="Y1364" s="136"/>
      <c r="Z1364" s="136"/>
    </row>
    <row r="1365" ht="14.25" customHeight="1">
      <c r="A1365" s="136"/>
      <c r="B1365" s="136"/>
      <c r="C1365" s="136"/>
      <c r="D1365" s="136"/>
      <c r="E1365" s="2"/>
      <c r="F1365" s="2"/>
      <c r="G1365" s="136"/>
      <c r="H1365" s="136"/>
      <c r="I1365" s="136"/>
      <c r="J1365" s="136"/>
      <c r="K1365" s="136"/>
      <c r="L1365" s="136"/>
      <c r="M1365" s="136"/>
      <c r="N1365" s="136"/>
      <c r="O1365" s="136"/>
      <c r="P1365" s="136"/>
      <c r="Q1365" s="136"/>
      <c r="R1365" s="136"/>
      <c r="S1365" s="136"/>
      <c r="T1365" s="136"/>
      <c r="U1365" s="136"/>
      <c r="V1365" s="136"/>
      <c r="W1365" s="136"/>
      <c r="X1365" s="136"/>
      <c r="Y1365" s="136"/>
      <c r="Z1365" s="136"/>
    </row>
    <row r="1366" ht="14.25" customHeight="1">
      <c r="A1366" s="136"/>
      <c r="B1366" s="136"/>
      <c r="C1366" s="136"/>
      <c r="D1366" s="136"/>
      <c r="E1366" s="2"/>
      <c r="F1366" s="2"/>
      <c r="G1366" s="136"/>
      <c r="H1366" s="136"/>
      <c r="I1366" s="136"/>
      <c r="J1366" s="136"/>
      <c r="K1366" s="136"/>
      <c r="L1366" s="136"/>
      <c r="M1366" s="136"/>
      <c r="N1366" s="136"/>
      <c r="O1366" s="136"/>
      <c r="P1366" s="136"/>
      <c r="Q1366" s="136"/>
      <c r="R1366" s="136"/>
      <c r="S1366" s="136"/>
      <c r="T1366" s="136"/>
      <c r="U1366" s="136"/>
      <c r="V1366" s="136"/>
      <c r="W1366" s="136"/>
      <c r="X1366" s="136"/>
      <c r="Y1366" s="136"/>
      <c r="Z1366" s="136"/>
    </row>
    <row r="1367" ht="14.25" customHeight="1">
      <c r="A1367" s="136"/>
      <c r="B1367" s="136"/>
      <c r="C1367" s="136"/>
      <c r="D1367" s="136"/>
      <c r="E1367" s="2"/>
      <c r="F1367" s="2"/>
      <c r="G1367" s="136"/>
      <c r="H1367" s="136"/>
      <c r="I1367" s="136"/>
      <c r="J1367" s="136"/>
      <c r="K1367" s="136"/>
      <c r="L1367" s="136"/>
      <c r="M1367" s="136"/>
      <c r="N1367" s="136"/>
      <c r="O1367" s="136"/>
      <c r="P1367" s="136"/>
      <c r="Q1367" s="136"/>
      <c r="R1367" s="136"/>
      <c r="S1367" s="136"/>
      <c r="T1367" s="136"/>
      <c r="U1367" s="136"/>
      <c r="V1367" s="136"/>
      <c r="W1367" s="136"/>
      <c r="X1367" s="136"/>
      <c r="Y1367" s="136"/>
      <c r="Z1367" s="136"/>
    </row>
    <row r="1368" ht="14.25" customHeight="1">
      <c r="A1368" s="136"/>
      <c r="B1368" s="136"/>
      <c r="C1368" s="136"/>
      <c r="D1368" s="136"/>
      <c r="E1368" s="2"/>
      <c r="F1368" s="2"/>
      <c r="G1368" s="136"/>
      <c r="H1368" s="136"/>
      <c r="I1368" s="136"/>
      <c r="J1368" s="136"/>
      <c r="K1368" s="136"/>
      <c r="L1368" s="136"/>
      <c r="M1368" s="136"/>
      <c r="N1368" s="136"/>
      <c r="O1368" s="136"/>
      <c r="P1368" s="136"/>
      <c r="Q1368" s="136"/>
      <c r="R1368" s="136"/>
      <c r="S1368" s="136"/>
      <c r="T1368" s="136"/>
      <c r="U1368" s="136"/>
      <c r="V1368" s="136"/>
      <c r="W1368" s="136"/>
      <c r="X1368" s="136"/>
      <c r="Y1368" s="136"/>
      <c r="Z1368" s="136"/>
    </row>
    <row r="1369" ht="14.25" customHeight="1">
      <c r="A1369" s="136"/>
      <c r="B1369" s="136"/>
      <c r="C1369" s="136"/>
      <c r="D1369" s="136"/>
      <c r="E1369" s="2"/>
      <c r="F1369" s="2"/>
      <c r="G1369" s="136"/>
      <c r="H1369" s="136"/>
      <c r="I1369" s="136"/>
      <c r="J1369" s="136"/>
      <c r="K1369" s="136"/>
      <c r="L1369" s="136"/>
      <c r="M1369" s="136"/>
      <c r="N1369" s="136"/>
      <c r="O1369" s="136"/>
      <c r="P1369" s="136"/>
      <c r="Q1369" s="136"/>
      <c r="R1369" s="136"/>
      <c r="S1369" s="136"/>
      <c r="T1369" s="136"/>
      <c r="U1369" s="136"/>
      <c r="V1369" s="136"/>
      <c r="W1369" s="136"/>
      <c r="X1369" s="136"/>
      <c r="Y1369" s="136"/>
      <c r="Z1369" s="136"/>
    </row>
    <row r="1370" ht="14.25" customHeight="1">
      <c r="A1370" s="136"/>
      <c r="B1370" s="136"/>
      <c r="C1370" s="136"/>
      <c r="D1370" s="136"/>
      <c r="E1370" s="2"/>
      <c r="F1370" s="2"/>
      <c r="G1370" s="136"/>
      <c r="H1370" s="136"/>
      <c r="I1370" s="136"/>
      <c r="J1370" s="136"/>
      <c r="K1370" s="136"/>
      <c r="L1370" s="136"/>
      <c r="M1370" s="136"/>
      <c r="N1370" s="136"/>
      <c r="O1370" s="136"/>
      <c r="P1370" s="136"/>
      <c r="Q1370" s="136"/>
      <c r="R1370" s="136"/>
      <c r="S1370" s="136"/>
      <c r="T1370" s="136"/>
      <c r="U1370" s="136"/>
      <c r="V1370" s="136"/>
      <c r="W1370" s="136"/>
      <c r="X1370" s="136"/>
      <c r="Y1370" s="136"/>
      <c r="Z1370" s="136"/>
    </row>
    <row r="1371" ht="14.25" customHeight="1">
      <c r="A1371" s="136"/>
      <c r="B1371" s="136"/>
      <c r="C1371" s="136"/>
      <c r="D1371" s="136"/>
      <c r="E1371" s="2"/>
      <c r="F1371" s="2"/>
      <c r="G1371" s="136"/>
      <c r="H1371" s="136"/>
      <c r="I1371" s="136"/>
      <c r="J1371" s="136"/>
      <c r="K1371" s="136"/>
      <c r="L1371" s="136"/>
      <c r="M1371" s="136"/>
      <c r="N1371" s="136"/>
      <c r="O1371" s="136"/>
      <c r="P1371" s="136"/>
      <c r="Q1371" s="136"/>
      <c r="R1371" s="136"/>
      <c r="S1371" s="136"/>
      <c r="T1371" s="136"/>
      <c r="U1371" s="136"/>
      <c r="V1371" s="136"/>
      <c r="W1371" s="136"/>
      <c r="X1371" s="136"/>
      <c r="Y1371" s="136"/>
      <c r="Z1371" s="136"/>
    </row>
    <row r="1372" ht="14.25" customHeight="1">
      <c r="A1372" s="136"/>
      <c r="B1372" s="136"/>
      <c r="C1372" s="136"/>
      <c r="D1372" s="136"/>
      <c r="E1372" s="2"/>
      <c r="F1372" s="2"/>
      <c r="G1372" s="136"/>
      <c r="H1372" s="136"/>
      <c r="I1372" s="136"/>
      <c r="J1372" s="136"/>
      <c r="K1372" s="136"/>
      <c r="L1372" s="136"/>
      <c r="M1372" s="136"/>
      <c r="N1372" s="136"/>
      <c r="O1372" s="136"/>
      <c r="P1372" s="136"/>
      <c r="Q1372" s="136"/>
      <c r="R1372" s="136"/>
      <c r="S1372" s="136"/>
      <c r="T1372" s="136"/>
      <c r="U1372" s="136"/>
      <c r="V1372" s="136"/>
      <c r="W1372" s="136"/>
      <c r="X1372" s="136"/>
      <c r="Y1372" s="136"/>
      <c r="Z1372" s="136"/>
    </row>
    <row r="1373" ht="14.25" customHeight="1">
      <c r="A1373" s="136"/>
      <c r="B1373" s="136"/>
      <c r="C1373" s="136"/>
      <c r="D1373" s="136"/>
      <c r="E1373" s="2"/>
      <c r="F1373" s="2"/>
      <c r="G1373" s="136"/>
      <c r="H1373" s="136"/>
      <c r="I1373" s="136"/>
      <c r="J1373" s="136"/>
      <c r="K1373" s="136"/>
      <c r="L1373" s="136"/>
      <c r="M1373" s="136"/>
      <c r="N1373" s="136"/>
      <c r="O1373" s="136"/>
      <c r="P1373" s="136"/>
      <c r="Q1373" s="136"/>
      <c r="R1373" s="136"/>
      <c r="S1373" s="136"/>
      <c r="T1373" s="136"/>
      <c r="U1373" s="136"/>
      <c r="V1373" s="136"/>
      <c r="W1373" s="136"/>
      <c r="X1373" s="136"/>
      <c r="Y1373" s="136"/>
      <c r="Z1373" s="136"/>
    </row>
  </sheetData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3.57"/>
    <col customWidth="1" min="4" max="4" width="46.14"/>
    <col customWidth="1" min="5" max="6" width="21.71"/>
    <col customWidth="1" min="7" max="7" width="21.14"/>
    <col customWidth="1" min="8" max="26" width="8.71"/>
  </cols>
  <sheetData>
    <row r="1" ht="14.25" customHeight="1">
      <c r="B1" s="1" t="s">
        <v>0</v>
      </c>
      <c r="E1" s="2"/>
      <c r="F1" s="2"/>
    </row>
    <row r="2" ht="14.25" customHeight="1">
      <c r="B2" s="3" t="s">
        <v>874</v>
      </c>
      <c r="E2" s="2"/>
      <c r="F2" s="2"/>
    </row>
    <row r="3" ht="14.25" customHeight="1">
      <c r="B3" s="1" t="s">
        <v>678</v>
      </c>
      <c r="E3" s="2"/>
      <c r="F3" s="2"/>
    </row>
    <row r="4" ht="14.25" customHeight="1">
      <c r="B4" s="4" t="s">
        <v>613</v>
      </c>
      <c r="C4" s="4" t="s">
        <v>679</v>
      </c>
      <c r="D4" s="4" t="s">
        <v>4</v>
      </c>
      <c r="E4" s="5" t="s">
        <v>5</v>
      </c>
      <c r="F4" s="5" t="s">
        <v>6</v>
      </c>
      <c r="G4" s="165">
        <f>E533</f>
        <v>68521100.55</v>
      </c>
    </row>
    <row r="5" ht="5.25" customHeight="1">
      <c r="B5" s="7"/>
      <c r="C5" s="7"/>
      <c r="D5" s="7"/>
      <c r="E5" s="8"/>
      <c r="F5" s="8"/>
    </row>
    <row r="6" ht="14.25" customHeight="1">
      <c r="A6" s="9"/>
      <c r="B6" s="10"/>
      <c r="C6" s="10"/>
      <c r="D6" s="11" t="s">
        <v>875</v>
      </c>
      <c r="E6" s="14">
        <f>'Aug 2025'!E512</f>
        <v>51892765.55</v>
      </c>
      <c r="F6" s="1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A7" s="9"/>
      <c r="B7" s="10"/>
      <c r="C7" s="10"/>
      <c r="D7" s="11"/>
      <c r="E7" s="14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B8" s="56"/>
      <c r="C8" s="15">
        <v>45901.0</v>
      </c>
      <c r="D8" s="16" t="s">
        <v>522</v>
      </c>
      <c r="E8" s="138">
        <v>100000.0</v>
      </c>
      <c r="F8" s="139"/>
    </row>
    <row r="9" ht="14.25" customHeight="1">
      <c r="B9" s="56"/>
      <c r="C9" s="15">
        <v>45901.0</v>
      </c>
      <c r="D9" s="16" t="s">
        <v>876</v>
      </c>
      <c r="E9" s="138">
        <v>500000.0</v>
      </c>
      <c r="F9" s="139"/>
      <c r="G9" s="1"/>
    </row>
    <row r="10" ht="14.25" customHeight="1">
      <c r="B10" s="56"/>
      <c r="C10" s="15">
        <v>45901.0</v>
      </c>
      <c r="D10" s="16" t="s">
        <v>178</v>
      </c>
      <c r="E10" s="138">
        <v>100000.0</v>
      </c>
      <c r="F10" s="139"/>
      <c r="G10" s="1"/>
    </row>
    <row r="11" ht="14.25" customHeight="1">
      <c r="B11" s="56"/>
      <c r="C11" s="15">
        <v>45901.0</v>
      </c>
      <c r="D11" s="16" t="s">
        <v>877</v>
      </c>
      <c r="E11" s="138">
        <v>50000.0</v>
      </c>
      <c r="F11" s="139"/>
    </row>
    <row r="12" ht="14.25" customHeight="1">
      <c r="B12" s="56"/>
      <c r="C12" s="15">
        <v>45901.0</v>
      </c>
      <c r="D12" s="16" t="s">
        <v>127</v>
      </c>
      <c r="E12" s="138">
        <v>100000.0</v>
      </c>
      <c r="F12" s="139"/>
      <c r="G12" s="1"/>
    </row>
    <row r="13" ht="14.25" customHeight="1">
      <c r="B13" s="56"/>
      <c r="C13" s="15">
        <v>45901.0</v>
      </c>
      <c r="D13" s="16" t="s">
        <v>233</v>
      </c>
      <c r="E13" s="138">
        <v>300000.0</v>
      </c>
      <c r="F13" s="139"/>
    </row>
    <row r="14" ht="14.25" customHeight="1">
      <c r="B14" s="56"/>
      <c r="C14" s="15">
        <v>45901.0</v>
      </c>
      <c r="D14" s="16" t="s">
        <v>878</v>
      </c>
      <c r="E14" s="138">
        <v>25000.0</v>
      </c>
      <c r="F14" s="139"/>
      <c r="G14" s="1"/>
    </row>
    <row r="15" ht="14.25" customHeight="1">
      <c r="B15" s="56"/>
      <c r="C15" s="15">
        <v>45901.0</v>
      </c>
      <c r="D15" s="16" t="s">
        <v>11</v>
      </c>
      <c r="E15" s="138">
        <v>300000.0</v>
      </c>
      <c r="F15" s="139"/>
      <c r="G15" s="3" t="s">
        <v>9</v>
      </c>
    </row>
    <row r="16" ht="14.25" customHeight="1">
      <c r="B16" s="56"/>
      <c r="C16" s="15">
        <v>45901.0</v>
      </c>
      <c r="D16" s="16" t="s">
        <v>8</v>
      </c>
      <c r="E16" s="138">
        <v>100000.0</v>
      </c>
      <c r="F16" s="139"/>
      <c r="G16" s="3" t="s">
        <v>60</v>
      </c>
    </row>
    <row r="17" ht="14.25" customHeight="1">
      <c r="B17" s="56"/>
      <c r="C17" s="15">
        <v>45901.0</v>
      </c>
      <c r="D17" s="16" t="s">
        <v>8</v>
      </c>
      <c r="E17" s="138">
        <v>200000.0</v>
      </c>
      <c r="F17" s="139"/>
      <c r="G17" s="19" t="s">
        <v>9</v>
      </c>
    </row>
    <row r="18" ht="14.25" customHeight="1">
      <c r="B18" s="56"/>
      <c r="C18" s="15">
        <v>45901.0</v>
      </c>
      <c r="D18" s="16" t="s">
        <v>803</v>
      </c>
      <c r="E18" s="138">
        <v>50000.0</v>
      </c>
      <c r="F18" s="139"/>
      <c r="G18" s="19" t="s">
        <v>9</v>
      </c>
    </row>
    <row r="19" ht="14.25" customHeight="1">
      <c r="B19" s="56"/>
      <c r="C19" s="15">
        <v>45901.0</v>
      </c>
      <c r="D19" s="16" t="s">
        <v>339</v>
      </c>
      <c r="E19" s="138">
        <v>350000.0</v>
      </c>
      <c r="F19" s="139"/>
    </row>
    <row r="20" ht="14.25" customHeight="1">
      <c r="B20" s="56"/>
      <c r="C20" s="15">
        <v>45901.0</v>
      </c>
      <c r="D20" s="16" t="s">
        <v>391</v>
      </c>
      <c r="E20" s="138">
        <v>20000.0</v>
      </c>
      <c r="F20" s="139"/>
    </row>
    <row r="21" ht="14.25" customHeight="1">
      <c r="B21" s="56"/>
      <c r="C21" s="15">
        <v>45901.0</v>
      </c>
      <c r="D21" s="16" t="s">
        <v>15</v>
      </c>
      <c r="E21" s="138">
        <v>200000.0</v>
      </c>
      <c r="F21" s="139"/>
      <c r="G21" s="1"/>
    </row>
    <row r="22" ht="14.25" customHeight="1">
      <c r="B22" s="56"/>
      <c r="C22" s="15">
        <v>45901.0</v>
      </c>
      <c r="D22" s="16" t="s">
        <v>116</v>
      </c>
      <c r="E22" s="138">
        <v>50000.0</v>
      </c>
      <c r="F22" s="139"/>
    </row>
    <row r="23" ht="14.25" customHeight="1">
      <c r="B23" s="56"/>
      <c r="C23" s="15">
        <v>45901.0</v>
      </c>
      <c r="D23" s="16" t="s">
        <v>56</v>
      </c>
      <c r="E23" s="138">
        <v>500000.0</v>
      </c>
      <c r="F23" s="139"/>
    </row>
    <row r="24" ht="14.25" customHeight="1">
      <c r="B24" s="56"/>
      <c r="C24" s="15">
        <v>45901.0</v>
      </c>
      <c r="D24" s="16" t="s">
        <v>58</v>
      </c>
      <c r="E24" s="138">
        <v>128163.0</v>
      </c>
      <c r="F24" s="139"/>
      <c r="G24" s="1"/>
    </row>
    <row r="25" ht="14.25" customHeight="1">
      <c r="B25" s="56"/>
      <c r="C25" s="15">
        <v>45901.0</v>
      </c>
      <c r="D25" s="16" t="s">
        <v>20</v>
      </c>
      <c r="E25" s="138">
        <v>100000.0</v>
      </c>
      <c r="F25" s="139"/>
    </row>
    <row r="26" ht="14.25" customHeight="1">
      <c r="B26" s="56"/>
      <c r="C26" s="15">
        <v>45901.0</v>
      </c>
      <c r="D26" s="16" t="s">
        <v>314</v>
      </c>
      <c r="E26" s="138">
        <v>500000.0</v>
      </c>
      <c r="F26" s="139"/>
    </row>
    <row r="27" ht="14.25" customHeight="1">
      <c r="B27" s="56"/>
      <c r="C27" s="15">
        <v>45901.0</v>
      </c>
      <c r="D27" s="16" t="s">
        <v>809</v>
      </c>
      <c r="E27" s="138">
        <v>50000.0</v>
      </c>
      <c r="F27" s="139"/>
    </row>
    <row r="28" ht="14.25" customHeight="1">
      <c r="B28" s="56"/>
      <c r="C28" s="15">
        <v>45901.0</v>
      </c>
      <c r="D28" s="16" t="s">
        <v>140</v>
      </c>
      <c r="E28" s="138">
        <v>1000000.0</v>
      </c>
      <c r="F28" s="139"/>
      <c r="G28" s="1"/>
    </row>
    <row r="29" ht="14.25" customHeight="1">
      <c r="B29" s="56"/>
      <c r="C29" s="15">
        <v>45901.0</v>
      </c>
      <c r="D29" s="16" t="s">
        <v>15</v>
      </c>
      <c r="E29" s="138">
        <v>200000.0</v>
      </c>
      <c r="F29" s="139"/>
    </row>
    <row r="30" ht="14.25" customHeight="1">
      <c r="B30" s="56"/>
      <c r="C30" s="15">
        <v>45901.0</v>
      </c>
      <c r="D30" s="16" t="s">
        <v>33</v>
      </c>
      <c r="E30" s="138">
        <v>400000.0</v>
      </c>
      <c r="F30" s="139"/>
    </row>
    <row r="31" ht="14.25" customHeight="1">
      <c r="B31" s="56"/>
      <c r="C31" s="15">
        <v>45901.0</v>
      </c>
      <c r="D31" s="16" t="s">
        <v>34</v>
      </c>
      <c r="E31" s="138">
        <v>500000.0</v>
      </c>
      <c r="F31" s="139"/>
    </row>
    <row r="32" ht="14.25" customHeight="1">
      <c r="B32" s="56"/>
      <c r="C32" s="15">
        <v>45901.0</v>
      </c>
      <c r="D32" s="16" t="s">
        <v>628</v>
      </c>
      <c r="E32" s="138">
        <v>1500000.0</v>
      </c>
      <c r="F32" s="139"/>
      <c r="G32" s="1"/>
    </row>
    <row r="33" ht="14.25" customHeight="1">
      <c r="B33" s="56"/>
      <c r="C33" s="15">
        <v>45901.0</v>
      </c>
      <c r="D33" s="16" t="s">
        <v>278</v>
      </c>
      <c r="E33" s="138">
        <v>70000.0</v>
      </c>
      <c r="F33" s="139"/>
      <c r="G33" s="1"/>
    </row>
    <row r="34" ht="14.25" customHeight="1">
      <c r="B34" s="56"/>
      <c r="C34" s="15">
        <v>45901.0</v>
      </c>
      <c r="D34" s="16" t="s">
        <v>36</v>
      </c>
      <c r="E34" s="138">
        <v>300000.0</v>
      </c>
      <c r="F34" s="139"/>
      <c r="G34" s="19" t="s">
        <v>9</v>
      </c>
    </row>
    <row r="35" ht="14.25" customHeight="1">
      <c r="B35" s="56"/>
      <c r="C35" s="15">
        <v>45901.0</v>
      </c>
      <c r="D35" s="16" t="s">
        <v>59</v>
      </c>
      <c r="E35" s="138">
        <v>500000.0</v>
      </c>
      <c r="F35" s="139"/>
      <c r="G35" s="19" t="s">
        <v>60</v>
      </c>
    </row>
    <row r="36" ht="14.25" customHeight="1">
      <c r="B36" s="56"/>
      <c r="C36" s="15">
        <v>45901.0</v>
      </c>
      <c r="D36" s="16" t="s">
        <v>740</v>
      </c>
      <c r="E36" s="138">
        <v>88822.0</v>
      </c>
      <c r="F36" s="139"/>
      <c r="G36" s="1"/>
    </row>
    <row r="37" ht="14.25" customHeight="1">
      <c r="B37" s="56"/>
      <c r="C37" s="15">
        <v>45901.0</v>
      </c>
      <c r="D37" s="16" t="s">
        <v>18</v>
      </c>
      <c r="E37" s="138">
        <v>500000.0</v>
      </c>
      <c r="F37" s="139"/>
      <c r="G37" s="1"/>
    </row>
    <row r="38" ht="14.25" customHeight="1">
      <c r="B38" s="56"/>
      <c r="C38" s="15">
        <v>45901.0</v>
      </c>
      <c r="D38" s="16" t="s">
        <v>144</v>
      </c>
      <c r="E38" s="138">
        <v>250000.0</v>
      </c>
      <c r="F38" s="139"/>
      <c r="G38" s="19" t="s">
        <v>9</v>
      </c>
    </row>
    <row r="39" ht="14.25" customHeight="1">
      <c r="B39" s="56"/>
      <c r="C39" s="15">
        <v>45901.0</v>
      </c>
      <c r="D39" s="16" t="s">
        <v>879</v>
      </c>
      <c r="E39" s="138">
        <v>300000.0</v>
      </c>
      <c r="F39" s="139"/>
      <c r="G39" s="1"/>
    </row>
    <row r="40" ht="14.25" customHeight="1">
      <c r="B40" s="56"/>
      <c r="C40" s="15">
        <v>45901.0</v>
      </c>
      <c r="D40" s="16" t="s">
        <v>101</v>
      </c>
      <c r="E40" s="143">
        <v>50000.0</v>
      </c>
      <c r="F40" s="146"/>
    </row>
    <row r="41" ht="14.25" customHeight="1">
      <c r="B41" s="56"/>
      <c r="C41" s="15">
        <v>45901.0</v>
      </c>
      <c r="D41" s="16" t="s">
        <v>146</v>
      </c>
      <c r="E41" s="145">
        <v>300000.0</v>
      </c>
      <c r="F41" s="146"/>
    </row>
    <row r="42" ht="14.25" customHeight="1">
      <c r="B42" s="56"/>
      <c r="C42" s="15">
        <v>45901.0</v>
      </c>
      <c r="D42" s="16" t="s">
        <v>312</v>
      </c>
      <c r="E42" s="138">
        <v>1500000.0</v>
      </c>
      <c r="F42" s="139"/>
    </row>
    <row r="43" ht="14.25" customHeight="1">
      <c r="B43" s="56"/>
      <c r="C43" s="15">
        <v>45901.0</v>
      </c>
      <c r="D43" s="16" t="s">
        <v>57</v>
      </c>
      <c r="E43" s="138">
        <v>75000.0</v>
      </c>
      <c r="F43" s="139"/>
      <c r="G43" s="1"/>
    </row>
    <row r="44" ht="14.25" customHeight="1">
      <c r="B44" s="56"/>
      <c r="C44" s="15">
        <v>45901.0</v>
      </c>
      <c r="D44" s="16" t="s">
        <v>880</v>
      </c>
      <c r="E44" s="138">
        <v>500000.0</v>
      </c>
      <c r="F44" s="139"/>
    </row>
    <row r="45" ht="14.25" customHeight="1">
      <c r="B45" s="56"/>
      <c r="C45" s="15">
        <v>45901.0</v>
      </c>
      <c r="D45" s="16" t="s">
        <v>27</v>
      </c>
      <c r="E45" s="138">
        <v>50000.0</v>
      </c>
      <c r="F45" s="139"/>
    </row>
    <row r="46" ht="14.25" customHeight="1">
      <c r="B46" s="56"/>
      <c r="C46" s="15">
        <v>45901.0</v>
      </c>
      <c r="D46" s="16" t="s">
        <v>698</v>
      </c>
      <c r="E46" s="138">
        <v>200000.0</v>
      </c>
      <c r="F46" s="139"/>
      <c r="G46" s="1"/>
    </row>
    <row r="47" ht="14.25" customHeight="1">
      <c r="B47" s="56"/>
      <c r="C47" s="15">
        <v>45901.0</v>
      </c>
      <c r="D47" s="16" t="s">
        <v>740</v>
      </c>
      <c r="E47" s="138">
        <v>98864.0</v>
      </c>
      <c r="F47" s="139"/>
    </row>
    <row r="48" ht="14.25" customHeight="1">
      <c r="B48" s="56"/>
      <c r="C48" s="15">
        <v>45901.0</v>
      </c>
      <c r="D48" s="16" t="s">
        <v>84</v>
      </c>
      <c r="E48" s="138">
        <v>100000.0</v>
      </c>
      <c r="F48" s="139"/>
    </row>
    <row r="49" ht="14.25" customHeight="1">
      <c r="B49" s="56"/>
      <c r="C49" s="15">
        <v>45901.0</v>
      </c>
      <c r="D49" s="16" t="s">
        <v>319</v>
      </c>
      <c r="E49" s="138">
        <v>100000.0</v>
      </c>
      <c r="F49" s="139"/>
      <c r="G49" s="1"/>
    </row>
    <row r="50" ht="14.25" customHeight="1">
      <c r="B50" s="56"/>
      <c r="C50" s="15">
        <v>45901.0</v>
      </c>
      <c r="D50" s="16" t="s">
        <v>63</v>
      </c>
      <c r="E50" s="138">
        <v>50000.0</v>
      </c>
      <c r="F50" s="139"/>
    </row>
    <row r="51" ht="14.25" customHeight="1">
      <c r="B51" s="56"/>
      <c r="C51" s="15">
        <v>45901.0</v>
      </c>
      <c r="D51" s="16" t="s">
        <v>102</v>
      </c>
      <c r="E51" s="138">
        <v>100000.0</v>
      </c>
      <c r="F51" s="139"/>
    </row>
    <row r="52" ht="14.25" customHeight="1">
      <c r="B52" s="56"/>
      <c r="C52" s="15">
        <v>45901.0</v>
      </c>
      <c r="D52" s="16" t="s">
        <v>815</v>
      </c>
      <c r="E52" s="138">
        <v>100000.0</v>
      </c>
      <c r="F52" s="139"/>
      <c r="G52" s="19" t="s">
        <v>9</v>
      </c>
    </row>
    <row r="53" ht="14.25" customHeight="1">
      <c r="B53" s="56"/>
      <c r="C53" s="15">
        <v>45901.0</v>
      </c>
      <c r="D53" s="16" t="s">
        <v>216</v>
      </c>
      <c r="E53" s="138">
        <v>200000.0</v>
      </c>
      <c r="F53" s="139"/>
    </row>
    <row r="54" ht="14.25" customHeight="1">
      <c r="B54" s="56"/>
      <c r="C54" s="15">
        <v>45901.0</v>
      </c>
      <c r="D54" s="16" t="s">
        <v>266</v>
      </c>
      <c r="E54" s="138">
        <v>633050.0</v>
      </c>
      <c r="F54" s="139"/>
    </row>
    <row r="55" ht="14.25" customHeight="1">
      <c r="B55" s="56"/>
      <c r="C55" s="15">
        <v>45901.0</v>
      </c>
      <c r="D55" s="16" t="s">
        <v>190</v>
      </c>
      <c r="E55" s="138">
        <v>100000.0</v>
      </c>
      <c r="F55" s="139"/>
    </row>
    <row r="56" ht="14.25" customHeight="1">
      <c r="B56" s="56"/>
      <c r="C56" s="15">
        <v>45901.0</v>
      </c>
      <c r="D56" s="16" t="s">
        <v>42</v>
      </c>
      <c r="E56" s="138">
        <v>450777.0</v>
      </c>
      <c r="F56" s="139"/>
    </row>
    <row r="57" ht="14.25" customHeight="1">
      <c r="B57" s="56"/>
      <c r="C57" s="15">
        <v>45901.0</v>
      </c>
      <c r="D57" s="16" t="s">
        <v>42</v>
      </c>
      <c r="E57" s="138">
        <v>300000.0</v>
      </c>
      <c r="F57" s="139"/>
      <c r="G57" s="1"/>
    </row>
    <row r="58" ht="14.25" customHeight="1">
      <c r="B58" s="56"/>
      <c r="C58" s="15">
        <v>45901.0</v>
      </c>
      <c r="D58" s="16" t="s">
        <v>376</v>
      </c>
      <c r="E58" s="138">
        <v>50000.0</v>
      </c>
      <c r="F58" s="139"/>
      <c r="G58" s="19" t="s">
        <v>9</v>
      </c>
    </row>
    <row r="59" ht="14.25" customHeight="1">
      <c r="B59" s="56"/>
      <c r="C59" s="15">
        <v>45901.0</v>
      </c>
      <c r="D59" s="16" t="s">
        <v>457</v>
      </c>
      <c r="E59" s="138">
        <v>1000000.0</v>
      </c>
      <c r="F59" s="139"/>
    </row>
    <row r="60" ht="14.25" customHeight="1">
      <c r="B60" s="56"/>
      <c r="C60" s="15">
        <v>45902.0</v>
      </c>
      <c r="D60" s="16" t="s">
        <v>408</v>
      </c>
      <c r="E60" s="138">
        <v>100000.0</v>
      </c>
      <c r="F60" s="139"/>
    </row>
    <row r="61" ht="14.25" customHeight="1">
      <c r="B61" s="56"/>
      <c r="C61" s="15">
        <v>45902.0</v>
      </c>
      <c r="D61" s="16" t="s">
        <v>727</v>
      </c>
      <c r="E61" s="138">
        <v>75000.0</v>
      </c>
      <c r="F61" s="139"/>
    </row>
    <row r="62" ht="14.25" customHeight="1">
      <c r="B62" s="56"/>
      <c r="C62" s="15">
        <v>45902.0</v>
      </c>
      <c r="D62" s="16" t="s">
        <v>510</v>
      </c>
      <c r="E62" s="138">
        <v>1000000.0</v>
      </c>
      <c r="F62" s="139"/>
      <c r="G62" s="1"/>
    </row>
    <row r="63" ht="14.25" customHeight="1">
      <c r="B63" s="56"/>
      <c r="C63" s="15">
        <v>45902.0</v>
      </c>
      <c r="D63" s="16" t="s">
        <v>272</v>
      </c>
      <c r="E63" s="138">
        <v>50000.0</v>
      </c>
      <c r="F63" s="139"/>
    </row>
    <row r="64" ht="14.25" customHeight="1">
      <c r="B64" s="56"/>
      <c r="C64" s="15">
        <v>45902.0</v>
      </c>
      <c r="D64" s="16" t="s">
        <v>532</v>
      </c>
      <c r="E64" s="138">
        <v>1000000.0</v>
      </c>
      <c r="F64" s="139"/>
    </row>
    <row r="65" ht="14.25" customHeight="1">
      <c r="B65" s="56"/>
      <c r="C65" s="15">
        <v>45902.0</v>
      </c>
      <c r="D65" s="16" t="s">
        <v>391</v>
      </c>
      <c r="E65" s="138">
        <v>20000.0</v>
      </c>
      <c r="F65" s="139"/>
    </row>
    <row r="66" ht="14.25" customHeight="1">
      <c r="B66" s="56"/>
      <c r="C66" s="15">
        <v>45902.0</v>
      </c>
      <c r="D66" s="16" t="s">
        <v>44</v>
      </c>
      <c r="E66" s="138">
        <v>1500000.0</v>
      </c>
      <c r="F66" s="139"/>
    </row>
    <row r="67" ht="14.25" customHeight="1">
      <c r="B67" s="56"/>
      <c r="C67" s="15">
        <v>45902.0</v>
      </c>
      <c r="D67" s="16" t="s">
        <v>41</v>
      </c>
      <c r="E67" s="138">
        <v>500000.0</v>
      </c>
      <c r="F67" s="139"/>
    </row>
    <row r="68" ht="14.25" customHeight="1">
      <c r="B68" s="56"/>
      <c r="C68" s="15">
        <v>45902.0</v>
      </c>
      <c r="D68" s="16" t="s">
        <v>586</v>
      </c>
      <c r="E68" s="138">
        <v>1000000.0</v>
      </c>
      <c r="F68" s="139"/>
      <c r="G68" s="19" t="s">
        <v>9</v>
      </c>
    </row>
    <row r="69" ht="14.25" customHeight="1">
      <c r="B69" s="56"/>
      <c r="C69" s="15">
        <v>45902.0</v>
      </c>
      <c r="D69" s="16" t="s">
        <v>145</v>
      </c>
      <c r="E69" s="138">
        <v>500000.0</v>
      </c>
      <c r="F69" s="139"/>
      <c r="G69" s="19" t="s">
        <v>9</v>
      </c>
    </row>
    <row r="70" ht="14.25" customHeight="1">
      <c r="B70" s="56"/>
      <c r="C70" s="15">
        <v>45902.0</v>
      </c>
      <c r="D70" s="16" t="s">
        <v>693</v>
      </c>
      <c r="E70" s="138">
        <v>100000.0</v>
      </c>
      <c r="F70" s="139"/>
    </row>
    <row r="71" ht="14.25" customHeight="1">
      <c r="B71" s="56"/>
      <c r="C71" s="15">
        <v>45902.0</v>
      </c>
      <c r="D71" s="16" t="s">
        <v>201</v>
      </c>
      <c r="E71" s="138">
        <v>100000.0</v>
      </c>
      <c r="F71" s="139"/>
    </row>
    <row r="72" ht="14.25" customHeight="1">
      <c r="B72" s="56"/>
      <c r="C72" s="15">
        <v>45902.0</v>
      </c>
      <c r="D72" s="16" t="s">
        <v>333</v>
      </c>
      <c r="E72" s="138">
        <v>500000.0</v>
      </c>
      <c r="F72" s="139"/>
    </row>
    <row r="73" ht="14.25" customHeight="1">
      <c r="B73" s="56"/>
      <c r="C73" s="15">
        <v>45902.0</v>
      </c>
      <c r="D73" s="16" t="s">
        <v>27</v>
      </c>
      <c r="E73" s="138">
        <v>50000.0</v>
      </c>
      <c r="F73" s="139"/>
    </row>
    <row r="74" ht="14.25" customHeight="1">
      <c r="B74" s="56"/>
      <c r="C74" s="15">
        <v>45902.0</v>
      </c>
      <c r="D74" s="16" t="s">
        <v>803</v>
      </c>
      <c r="E74" s="138">
        <v>20000.0</v>
      </c>
      <c r="F74" s="139"/>
    </row>
    <row r="75" ht="14.25" customHeight="1">
      <c r="B75" s="56"/>
      <c r="C75" s="15">
        <v>45902.0</v>
      </c>
      <c r="D75" s="16" t="s">
        <v>355</v>
      </c>
      <c r="E75" s="138">
        <v>500122.0</v>
      </c>
      <c r="F75" s="139"/>
    </row>
    <row r="76" ht="14.25" customHeight="1">
      <c r="B76" s="56"/>
      <c r="C76" s="15">
        <v>45902.0</v>
      </c>
      <c r="D76" s="16" t="s">
        <v>39</v>
      </c>
      <c r="E76" s="138">
        <v>200000.0</v>
      </c>
      <c r="F76" s="139"/>
    </row>
    <row r="77" ht="14.25" customHeight="1">
      <c r="B77" s="56"/>
      <c r="C77" s="15">
        <v>45902.0</v>
      </c>
      <c r="D77" s="16" t="s">
        <v>172</v>
      </c>
      <c r="E77" s="138">
        <v>120000.0</v>
      </c>
      <c r="F77" s="139"/>
      <c r="G77" s="19" t="s">
        <v>9</v>
      </c>
    </row>
    <row r="78" ht="14.25" customHeight="1">
      <c r="B78" s="56"/>
      <c r="C78" s="15">
        <v>45902.0</v>
      </c>
      <c r="D78" s="16" t="s">
        <v>711</v>
      </c>
      <c r="E78" s="138">
        <v>1000000.0</v>
      </c>
      <c r="F78" s="139"/>
    </row>
    <row r="79" ht="14.25" customHeight="1">
      <c r="B79" s="56"/>
      <c r="C79" s="15">
        <v>45902.0</v>
      </c>
      <c r="D79" s="16" t="s">
        <v>171</v>
      </c>
      <c r="E79" s="138">
        <v>100000.0</v>
      </c>
      <c r="F79" s="139"/>
    </row>
    <row r="80" ht="14.25" customHeight="1">
      <c r="B80" s="56"/>
      <c r="C80" s="15">
        <v>45902.0</v>
      </c>
      <c r="D80" s="16" t="s">
        <v>268</v>
      </c>
      <c r="E80" s="138">
        <v>50000.0</v>
      </c>
      <c r="F80" s="139"/>
    </row>
    <row r="81" ht="14.25" customHeight="1">
      <c r="B81" s="56"/>
      <c r="C81" s="15">
        <v>45902.0</v>
      </c>
      <c r="D81" s="16" t="s">
        <v>148</v>
      </c>
      <c r="E81" s="138">
        <v>100000.0</v>
      </c>
      <c r="F81" s="139"/>
    </row>
    <row r="82" ht="14.25" customHeight="1">
      <c r="B82" s="56"/>
      <c r="C82" s="15">
        <v>45902.0</v>
      </c>
      <c r="D82" s="16" t="s">
        <v>93</v>
      </c>
      <c r="E82" s="138">
        <v>350000.0</v>
      </c>
      <c r="F82" s="139"/>
    </row>
    <row r="83" ht="14.25" customHeight="1">
      <c r="B83" s="56"/>
      <c r="C83" s="15">
        <v>45902.0</v>
      </c>
      <c r="D83" s="16" t="s">
        <v>187</v>
      </c>
      <c r="E83" s="138">
        <v>1000000.0</v>
      </c>
      <c r="F83" s="139"/>
      <c r="G83" s="1"/>
    </row>
    <row r="84" ht="14.25" customHeight="1">
      <c r="B84" s="56"/>
      <c r="C84" s="15">
        <v>45903.0</v>
      </c>
      <c r="D84" s="16" t="s">
        <v>881</v>
      </c>
      <c r="E84" s="142"/>
      <c r="F84" s="138">
        <v>307000.0</v>
      </c>
    </row>
    <row r="85" ht="14.25" customHeight="1">
      <c r="B85" s="56"/>
      <c r="C85" s="15">
        <v>45903.0</v>
      </c>
      <c r="D85" s="16" t="s">
        <v>882</v>
      </c>
      <c r="E85" s="142"/>
      <c r="F85" s="138">
        <v>835000.0</v>
      </c>
    </row>
    <row r="86" ht="14.25" customHeight="1">
      <c r="B86" s="56"/>
      <c r="C86" s="15">
        <v>45903.0</v>
      </c>
      <c r="D86" s="16" t="s">
        <v>883</v>
      </c>
      <c r="E86" s="142"/>
      <c r="F86" s="138">
        <v>272000.0</v>
      </c>
    </row>
    <row r="87" ht="14.25" customHeight="1">
      <c r="B87" s="56"/>
      <c r="C87" s="15">
        <v>45903.0</v>
      </c>
      <c r="D87" s="16" t="s">
        <v>81</v>
      </c>
      <c r="E87" s="138">
        <v>100000.0</v>
      </c>
      <c r="F87" s="139"/>
      <c r="G87" s="1"/>
    </row>
    <row r="88" ht="14.25" customHeight="1">
      <c r="B88" s="56"/>
      <c r="C88" s="15">
        <v>45903.0</v>
      </c>
      <c r="D88" s="16" t="s">
        <v>458</v>
      </c>
      <c r="E88" s="138">
        <v>100000.0</v>
      </c>
      <c r="F88" s="139"/>
    </row>
    <row r="89" ht="14.25" customHeight="1">
      <c r="B89" s="56"/>
      <c r="C89" s="15">
        <v>45903.0</v>
      </c>
      <c r="D89" s="16" t="s">
        <v>181</v>
      </c>
      <c r="E89" s="138">
        <v>100000.0</v>
      </c>
      <c r="F89" s="139"/>
    </row>
    <row r="90" ht="14.25" customHeight="1">
      <c r="B90" s="56"/>
      <c r="C90" s="15">
        <v>45903.0</v>
      </c>
      <c r="D90" s="16" t="s">
        <v>10</v>
      </c>
      <c r="E90" s="138">
        <v>10000.0</v>
      </c>
      <c r="F90" s="139"/>
    </row>
    <row r="91" ht="14.25" customHeight="1">
      <c r="B91" s="56"/>
      <c r="C91" s="15">
        <v>45903.0</v>
      </c>
      <c r="D91" s="16" t="s">
        <v>391</v>
      </c>
      <c r="E91" s="138">
        <v>20000.0</v>
      </c>
      <c r="F91" s="139"/>
    </row>
    <row r="92" ht="14.25" customHeight="1">
      <c r="B92" s="56"/>
      <c r="C92" s="15">
        <v>45903.0</v>
      </c>
      <c r="D92" s="16" t="s">
        <v>41</v>
      </c>
      <c r="E92" s="138">
        <v>110000.0</v>
      </c>
      <c r="F92" s="139"/>
    </row>
    <row r="93" ht="14.25" customHeight="1">
      <c r="B93" s="56"/>
      <c r="C93" s="15">
        <v>45903.0</v>
      </c>
      <c r="D93" s="16" t="s">
        <v>27</v>
      </c>
      <c r="E93" s="138">
        <v>50000.0</v>
      </c>
      <c r="F93" s="139"/>
    </row>
    <row r="94" ht="14.25" customHeight="1">
      <c r="B94" s="56"/>
      <c r="C94" s="15">
        <v>45903.0</v>
      </c>
      <c r="D94" s="16" t="s">
        <v>884</v>
      </c>
      <c r="E94" s="138">
        <v>50000.0</v>
      </c>
      <c r="F94" s="142"/>
      <c r="G94" s="3" t="s">
        <v>9</v>
      </c>
    </row>
    <row r="95" ht="14.25" customHeight="1">
      <c r="B95" s="56"/>
      <c r="C95" s="15">
        <v>45903.0</v>
      </c>
      <c r="D95" s="16" t="s">
        <v>55</v>
      </c>
      <c r="E95" s="138">
        <v>25000.0</v>
      </c>
      <c r="F95" s="142"/>
    </row>
    <row r="96" ht="14.25" customHeight="1">
      <c r="B96" s="56"/>
      <c r="C96" s="15">
        <v>45903.0</v>
      </c>
      <c r="D96" s="16" t="s">
        <v>325</v>
      </c>
      <c r="E96" s="138">
        <v>500000.0</v>
      </c>
      <c r="F96" s="142"/>
    </row>
    <row r="97" ht="14.25" customHeight="1">
      <c r="B97" s="56"/>
      <c r="C97" s="15">
        <v>45903.0</v>
      </c>
      <c r="D97" s="16" t="s">
        <v>335</v>
      </c>
      <c r="E97" s="138">
        <v>102500.0</v>
      </c>
      <c r="F97" s="142"/>
    </row>
    <row r="98" ht="14.25" customHeight="1">
      <c r="B98" s="56"/>
      <c r="C98" s="15">
        <v>45903.0</v>
      </c>
      <c r="D98" s="16" t="s">
        <v>334</v>
      </c>
      <c r="E98" s="138">
        <v>5000000.0</v>
      </c>
      <c r="F98" s="142"/>
    </row>
    <row r="99" ht="14.25" customHeight="1">
      <c r="B99" s="56"/>
      <c r="C99" s="15">
        <v>45903.0</v>
      </c>
      <c r="D99" s="16" t="s">
        <v>780</v>
      </c>
      <c r="E99" s="138">
        <v>100000.0</v>
      </c>
      <c r="F99" s="142"/>
      <c r="G99" s="1"/>
    </row>
    <row r="100" ht="14.25" customHeight="1">
      <c r="B100" s="56"/>
      <c r="C100" s="15">
        <v>45903.0</v>
      </c>
      <c r="D100" s="16" t="s">
        <v>352</v>
      </c>
      <c r="E100" s="138">
        <v>1000000.0</v>
      </c>
      <c r="F100" s="142"/>
    </row>
    <row r="101" ht="14.25" customHeight="1">
      <c r="B101" s="56"/>
      <c r="C101" s="15">
        <v>45903.0</v>
      </c>
      <c r="D101" s="16" t="s">
        <v>139</v>
      </c>
      <c r="E101" s="138">
        <v>1000000.0</v>
      </c>
      <c r="F101" s="142"/>
    </row>
    <row r="102" ht="14.25" customHeight="1">
      <c r="B102" s="56"/>
      <c r="C102" s="15">
        <v>45903.0</v>
      </c>
      <c r="D102" s="16" t="s">
        <v>187</v>
      </c>
      <c r="E102" s="138">
        <v>1053321.0</v>
      </c>
      <c r="F102" s="142"/>
      <c r="G102" s="19" t="s">
        <v>9</v>
      </c>
    </row>
    <row r="103" ht="14.25" customHeight="1">
      <c r="B103" s="56"/>
      <c r="C103" s="15">
        <v>45903.0</v>
      </c>
      <c r="D103" s="16" t="s">
        <v>91</v>
      </c>
      <c r="E103" s="138">
        <v>100000.0</v>
      </c>
      <c r="F103" s="142"/>
    </row>
    <row r="104" ht="14.25" customHeight="1">
      <c r="B104" s="56"/>
      <c r="C104" s="15">
        <v>45903.0</v>
      </c>
      <c r="D104" s="16" t="s">
        <v>885</v>
      </c>
      <c r="E104" s="138">
        <v>50000.0</v>
      </c>
      <c r="F104" s="142"/>
    </row>
    <row r="105" ht="14.25" customHeight="1">
      <c r="B105" s="56"/>
      <c r="C105" s="15">
        <v>45903.0</v>
      </c>
      <c r="D105" s="16" t="s">
        <v>263</v>
      </c>
      <c r="E105" s="138">
        <v>5000000.0</v>
      </c>
      <c r="F105" s="139"/>
      <c r="G105" s="19" t="s">
        <v>9</v>
      </c>
    </row>
    <row r="106" ht="14.25" customHeight="1">
      <c r="B106" s="56"/>
      <c r="C106" s="15">
        <v>45903.0</v>
      </c>
      <c r="D106" s="16" t="s">
        <v>266</v>
      </c>
      <c r="E106" s="138">
        <v>500000.0</v>
      </c>
      <c r="F106" s="139"/>
    </row>
    <row r="107" ht="14.25" customHeight="1">
      <c r="B107" s="56"/>
      <c r="C107" s="15">
        <v>45903.0</v>
      </c>
      <c r="D107" s="16" t="s">
        <v>589</v>
      </c>
      <c r="E107" s="138">
        <v>300000.0</v>
      </c>
      <c r="F107" s="139"/>
    </row>
    <row r="108" ht="14.25" customHeight="1">
      <c r="B108" s="56"/>
      <c r="C108" s="15">
        <v>45904.0</v>
      </c>
      <c r="D108" s="16" t="s">
        <v>886</v>
      </c>
      <c r="E108" s="138">
        <v>100000.0</v>
      </c>
      <c r="F108" s="139"/>
    </row>
    <row r="109" ht="14.25" customHeight="1">
      <c r="B109" s="56"/>
      <c r="C109" s="15">
        <v>45904.0</v>
      </c>
      <c r="D109" s="16" t="s">
        <v>142</v>
      </c>
      <c r="E109" s="138">
        <v>300000.0</v>
      </c>
      <c r="F109" s="139"/>
      <c r="G109" s="19" t="s">
        <v>9</v>
      </c>
    </row>
    <row r="110" ht="14.25" customHeight="1">
      <c r="B110" s="56"/>
      <c r="C110" s="15">
        <v>45904.0</v>
      </c>
      <c r="D110" s="16" t="s">
        <v>887</v>
      </c>
      <c r="E110" s="138">
        <v>100000.0</v>
      </c>
      <c r="F110" s="139"/>
    </row>
    <row r="111" ht="14.25" customHeight="1">
      <c r="B111" s="56"/>
      <c r="C111" s="15">
        <v>45904.0</v>
      </c>
      <c r="D111" s="16" t="s">
        <v>391</v>
      </c>
      <c r="E111" s="138">
        <v>20000.0</v>
      </c>
      <c r="F111" s="139"/>
      <c r="G111" s="1"/>
    </row>
    <row r="112" ht="14.25" customHeight="1">
      <c r="B112" s="56"/>
      <c r="C112" s="15">
        <v>45904.0</v>
      </c>
      <c r="D112" s="16" t="s">
        <v>346</v>
      </c>
      <c r="E112" s="138">
        <v>50000.0</v>
      </c>
      <c r="F112" s="139"/>
    </row>
    <row r="113" ht="14.25" customHeight="1">
      <c r="B113" s="56"/>
      <c r="C113" s="15">
        <v>45904.0</v>
      </c>
      <c r="D113" s="16" t="s">
        <v>27</v>
      </c>
      <c r="E113" s="138">
        <v>50000.0</v>
      </c>
      <c r="F113" s="139"/>
    </row>
    <row r="114" ht="14.25" customHeight="1">
      <c r="B114" s="56"/>
      <c r="C114" s="15">
        <v>45904.0</v>
      </c>
      <c r="D114" s="16" t="s">
        <v>888</v>
      </c>
      <c r="E114" s="138">
        <v>100000.0</v>
      </c>
      <c r="F114" s="139"/>
    </row>
    <row r="115" ht="14.25" customHeight="1">
      <c r="B115" s="56"/>
      <c r="C115" s="15">
        <v>45904.0</v>
      </c>
      <c r="D115" s="16" t="s">
        <v>744</v>
      </c>
      <c r="E115" s="138">
        <v>50000.0</v>
      </c>
      <c r="F115" s="139"/>
    </row>
    <row r="116" ht="14.25" customHeight="1">
      <c r="B116" s="56"/>
      <c r="C116" s="15">
        <v>45904.0</v>
      </c>
      <c r="D116" s="16" t="s">
        <v>756</v>
      </c>
      <c r="E116" s="138">
        <v>1500000.0</v>
      </c>
      <c r="F116" s="139"/>
    </row>
    <row r="117" ht="14.25" customHeight="1">
      <c r="B117" s="56"/>
      <c r="C117" s="15">
        <v>45904.0</v>
      </c>
      <c r="D117" s="16" t="s">
        <v>340</v>
      </c>
      <c r="E117" s="138">
        <v>100000.0</v>
      </c>
      <c r="F117" s="142"/>
      <c r="G117" s="1"/>
    </row>
    <row r="118" ht="14.25" customHeight="1">
      <c r="B118" s="56"/>
      <c r="C118" s="15">
        <v>45904.0</v>
      </c>
      <c r="D118" s="16" t="s">
        <v>740</v>
      </c>
      <c r="E118" s="138">
        <v>88882.0</v>
      </c>
      <c r="F118" s="142"/>
      <c r="G118" s="19" t="s">
        <v>46</v>
      </c>
    </row>
    <row r="119" ht="14.25" customHeight="1">
      <c r="B119" s="56"/>
      <c r="C119" s="15">
        <v>45904.0</v>
      </c>
      <c r="D119" s="16" t="s">
        <v>792</v>
      </c>
      <c r="E119" s="138">
        <v>30000.0</v>
      </c>
      <c r="F119" s="142"/>
      <c r="G119" s="1"/>
    </row>
    <row r="120" ht="14.25" customHeight="1">
      <c r="B120" s="56"/>
      <c r="C120" s="15">
        <v>45904.0</v>
      </c>
      <c r="D120" s="16" t="s">
        <v>187</v>
      </c>
      <c r="E120" s="138">
        <v>5000000.0</v>
      </c>
      <c r="F120" s="142"/>
      <c r="G120" s="1"/>
    </row>
    <row r="121" ht="14.25" customHeight="1">
      <c r="B121" s="56"/>
      <c r="C121" s="15">
        <v>45904.0</v>
      </c>
      <c r="D121" s="16" t="s">
        <v>82</v>
      </c>
      <c r="E121" s="138">
        <v>300000.0</v>
      </c>
      <c r="F121" s="142"/>
    </row>
    <row r="122" ht="14.25" customHeight="1">
      <c r="B122" s="56"/>
      <c r="C122" s="15">
        <v>45904.0</v>
      </c>
      <c r="D122" s="16" t="s">
        <v>32</v>
      </c>
      <c r="E122" s="138">
        <v>300000.0</v>
      </c>
      <c r="F122" s="142"/>
      <c r="G122" s="19" t="s">
        <v>9</v>
      </c>
    </row>
    <row r="123" ht="14.25" customHeight="1">
      <c r="B123" s="56"/>
      <c r="C123" s="15">
        <v>45904.0</v>
      </c>
      <c r="D123" s="16" t="s">
        <v>889</v>
      </c>
      <c r="E123" s="138">
        <v>200000.0</v>
      </c>
      <c r="F123" s="142"/>
      <c r="G123" s="19" t="s">
        <v>9</v>
      </c>
    </row>
    <row r="124" ht="14.25" customHeight="1">
      <c r="B124" s="56"/>
      <c r="C124" s="15">
        <v>45904.0</v>
      </c>
      <c r="D124" s="16" t="s">
        <v>234</v>
      </c>
      <c r="E124" s="138">
        <v>300000.0</v>
      </c>
      <c r="F124" s="142"/>
    </row>
    <row r="125" ht="14.25" customHeight="1">
      <c r="B125" s="56"/>
      <c r="C125" s="15">
        <v>45904.0</v>
      </c>
      <c r="D125" s="16" t="s">
        <v>479</v>
      </c>
      <c r="E125" s="138">
        <v>25000.0</v>
      </c>
      <c r="F125" s="142"/>
    </row>
    <row r="126" ht="14.25" customHeight="1">
      <c r="B126" s="56"/>
      <c r="C126" s="15">
        <v>45904.0</v>
      </c>
      <c r="D126" s="16" t="s">
        <v>338</v>
      </c>
      <c r="E126" s="138">
        <v>500000.0</v>
      </c>
      <c r="F126" s="142"/>
    </row>
    <row r="127" ht="14.25" customHeight="1">
      <c r="B127" s="56"/>
      <c r="C127" s="15">
        <v>45905.0</v>
      </c>
      <c r="D127" s="16" t="s">
        <v>890</v>
      </c>
      <c r="E127" s="142"/>
      <c r="F127" s="138">
        <v>3125100.0</v>
      </c>
    </row>
    <row r="128" ht="14.25" customHeight="1">
      <c r="B128" s="56"/>
      <c r="C128" s="15">
        <v>45905.0</v>
      </c>
      <c r="D128" s="16" t="s">
        <v>374</v>
      </c>
      <c r="E128" s="138">
        <v>150000.0</v>
      </c>
      <c r="F128" s="139"/>
      <c r="G128" s="19" t="s">
        <v>9</v>
      </c>
    </row>
    <row r="129" ht="14.25" customHeight="1">
      <c r="B129" s="56"/>
      <c r="C129" s="15">
        <v>45905.0</v>
      </c>
      <c r="D129" s="16" t="s">
        <v>118</v>
      </c>
      <c r="E129" s="138">
        <v>2500000.0</v>
      </c>
      <c r="F129" s="139"/>
      <c r="G129" s="19" t="s">
        <v>119</v>
      </c>
    </row>
    <row r="130" ht="14.25" customHeight="1">
      <c r="B130" s="56"/>
      <c r="C130" s="15">
        <v>45905.0</v>
      </c>
      <c r="D130" s="16" t="s">
        <v>118</v>
      </c>
      <c r="E130" s="138">
        <v>500077.0</v>
      </c>
      <c r="F130" s="139"/>
      <c r="G130" s="19" t="s">
        <v>486</v>
      </c>
    </row>
    <row r="131" ht="14.25" customHeight="1">
      <c r="B131" s="56"/>
      <c r="C131" s="15">
        <v>45905.0</v>
      </c>
      <c r="D131" s="16" t="s">
        <v>45</v>
      </c>
      <c r="E131" s="138">
        <v>500000.0</v>
      </c>
      <c r="F131" s="139"/>
    </row>
    <row r="132" ht="14.25" customHeight="1">
      <c r="B132" s="56"/>
      <c r="C132" s="15">
        <v>45905.0</v>
      </c>
      <c r="D132" s="16" t="s">
        <v>27</v>
      </c>
      <c r="E132" s="138">
        <v>50000.0</v>
      </c>
      <c r="F132" s="139"/>
    </row>
    <row r="133" ht="14.25" customHeight="1">
      <c r="B133" s="56"/>
      <c r="C133" s="15">
        <v>45905.0</v>
      </c>
      <c r="D133" s="16" t="s">
        <v>891</v>
      </c>
      <c r="E133" s="138">
        <v>100000.0</v>
      </c>
      <c r="F133" s="139"/>
    </row>
    <row r="134" ht="14.25" customHeight="1">
      <c r="B134" s="56"/>
      <c r="C134" s="15">
        <v>45905.0</v>
      </c>
      <c r="D134" s="16" t="s">
        <v>803</v>
      </c>
      <c r="E134" s="138">
        <v>30000.0</v>
      </c>
      <c r="F134" s="139"/>
      <c r="G134" s="19" t="s">
        <v>9</v>
      </c>
    </row>
    <row r="135" ht="14.25" customHeight="1">
      <c r="B135" s="56"/>
      <c r="C135" s="15">
        <v>45905.0</v>
      </c>
      <c r="D135" s="16" t="s">
        <v>541</v>
      </c>
      <c r="E135" s="138">
        <v>100000.0</v>
      </c>
      <c r="F135" s="139"/>
    </row>
    <row r="136" ht="14.25" customHeight="1">
      <c r="B136" s="56"/>
      <c r="C136" s="15">
        <v>45905.0</v>
      </c>
      <c r="D136" s="16" t="s">
        <v>13</v>
      </c>
      <c r="E136" s="138">
        <v>125000.0</v>
      </c>
      <c r="F136" s="139"/>
      <c r="G136" s="1"/>
    </row>
    <row r="137" ht="14.25" customHeight="1">
      <c r="B137" s="56"/>
      <c r="C137" s="15">
        <v>45905.0</v>
      </c>
      <c r="D137" s="16" t="s">
        <v>539</v>
      </c>
      <c r="E137" s="138">
        <v>400000.0</v>
      </c>
      <c r="F137" s="139"/>
    </row>
    <row r="138" ht="14.25" customHeight="1">
      <c r="B138" s="56"/>
      <c r="C138" s="15">
        <v>45905.0</v>
      </c>
      <c r="D138" s="16" t="s">
        <v>740</v>
      </c>
      <c r="E138" s="138">
        <v>88882.0</v>
      </c>
      <c r="F138" s="139"/>
    </row>
    <row r="139" ht="14.25" customHeight="1">
      <c r="B139" s="56"/>
      <c r="C139" s="15">
        <v>45905.0</v>
      </c>
      <c r="D139" s="16" t="s">
        <v>892</v>
      </c>
      <c r="E139" s="138">
        <v>100000.0</v>
      </c>
      <c r="F139" s="139"/>
    </row>
    <row r="140" ht="14.25" customHeight="1">
      <c r="B140" s="56"/>
      <c r="C140" s="15">
        <v>45905.0</v>
      </c>
      <c r="D140" s="16" t="s">
        <v>391</v>
      </c>
      <c r="E140" s="138">
        <v>20000.0</v>
      </c>
      <c r="F140" s="139"/>
      <c r="G140" s="1"/>
    </row>
    <row r="141" ht="14.25" customHeight="1">
      <c r="B141" s="56"/>
      <c r="C141" s="15">
        <v>45905.0</v>
      </c>
      <c r="D141" s="16" t="s">
        <v>893</v>
      </c>
      <c r="E141" s="138">
        <v>300000.0</v>
      </c>
      <c r="F141" s="139"/>
      <c r="G141" s="1"/>
    </row>
    <row r="142" ht="14.25" customHeight="1">
      <c r="B142" s="56"/>
      <c r="C142" s="15">
        <v>45905.0</v>
      </c>
      <c r="D142" s="16" t="s">
        <v>817</v>
      </c>
      <c r="E142" s="138">
        <v>200000.0</v>
      </c>
      <c r="F142" s="139"/>
    </row>
    <row r="143" ht="14.25" customHeight="1">
      <c r="B143" s="56"/>
      <c r="C143" s="15">
        <v>45905.0</v>
      </c>
      <c r="D143" s="16" t="s">
        <v>894</v>
      </c>
      <c r="E143" s="138">
        <v>100000.0</v>
      </c>
      <c r="F143" s="139"/>
    </row>
    <row r="144" ht="14.25" customHeight="1">
      <c r="B144" s="56"/>
      <c r="C144" s="15">
        <v>45905.0</v>
      </c>
      <c r="D144" s="16" t="s">
        <v>740</v>
      </c>
      <c r="E144" s="138">
        <v>88882.0</v>
      </c>
      <c r="F144" s="139"/>
      <c r="G144" s="1"/>
    </row>
    <row r="145" ht="14.25" customHeight="1">
      <c r="B145" s="56"/>
      <c r="C145" s="15">
        <v>45906.0</v>
      </c>
      <c r="D145" s="16" t="s">
        <v>318</v>
      </c>
      <c r="E145" s="138">
        <v>2500000.0</v>
      </c>
      <c r="F145" s="139"/>
    </row>
    <row r="146" ht="14.25" customHeight="1">
      <c r="B146" s="56"/>
      <c r="C146" s="15">
        <v>45906.0</v>
      </c>
      <c r="D146" s="16" t="s">
        <v>895</v>
      </c>
      <c r="E146" s="138">
        <v>1615627.0</v>
      </c>
      <c r="F146" s="139"/>
    </row>
    <row r="147" ht="14.25" customHeight="1">
      <c r="B147" s="56"/>
      <c r="C147" s="15">
        <v>45906.0</v>
      </c>
      <c r="D147" s="16" t="s">
        <v>447</v>
      </c>
      <c r="E147" s="138">
        <v>250000.0</v>
      </c>
      <c r="F147" s="139"/>
    </row>
    <row r="148" ht="14.25" customHeight="1">
      <c r="B148" s="56"/>
      <c r="C148" s="15">
        <v>45906.0</v>
      </c>
      <c r="D148" s="16" t="s">
        <v>65</v>
      </c>
      <c r="E148" s="138">
        <v>100000.0</v>
      </c>
      <c r="F148" s="139"/>
    </row>
    <row r="149" ht="14.25" customHeight="1">
      <c r="B149" s="56"/>
      <c r="C149" s="15">
        <v>45906.0</v>
      </c>
      <c r="D149" s="16" t="s">
        <v>787</v>
      </c>
      <c r="E149" s="138">
        <v>100000.0</v>
      </c>
      <c r="F149" s="139"/>
    </row>
    <row r="150" ht="14.25" customHeight="1">
      <c r="B150" s="56"/>
      <c r="C150" s="15">
        <v>45906.0</v>
      </c>
      <c r="D150" s="16" t="s">
        <v>27</v>
      </c>
      <c r="E150" s="138">
        <v>35000.0</v>
      </c>
      <c r="F150" s="139"/>
    </row>
    <row r="151" ht="14.25" customHeight="1">
      <c r="B151" s="56"/>
      <c r="C151" s="15">
        <v>45906.0</v>
      </c>
      <c r="D151" s="16" t="s">
        <v>896</v>
      </c>
      <c r="E151" s="142"/>
      <c r="F151" s="138">
        <v>3000000.0</v>
      </c>
    </row>
    <row r="152" ht="14.25" customHeight="1">
      <c r="B152" s="56"/>
      <c r="C152" s="15">
        <v>45906.0</v>
      </c>
      <c r="D152" s="16" t="s">
        <v>897</v>
      </c>
      <c r="E152" s="142"/>
      <c r="F152" s="138">
        <v>3000000.0</v>
      </c>
    </row>
    <row r="153" ht="14.25" customHeight="1">
      <c r="B153" s="56"/>
      <c r="C153" s="15">
        <v>45906.0</v>
      </c>
      <c r="D153" s="16" t="s">
        <v>898</v>
      </c>
      <c r="E153" s="142"/>
      <c r="F153" s="138">
        <v>1500000.0</v>
      </c>
    </row>
    <row r="154" ht="14.25" customHeight="1">
      <c r="B154" s="56"/>
      <c r="C154" s="15">
        <v>45906.0</v>
      </c>
      <c r="D154" s="16" t="s">
        <v>899</v>
      </c>
      <c r="E154" s="142"/>
      <c r="F154" s="138">
        <v>1500000.0</v>
      </c>
    </row>
    <row r="155" ht="14.25" customHeight="1">
      <c r="B155" s="56"/>
      <c r="C155" s="15">
        <v>45906.0</v>
      </c>
      <c r="D155" s="16" t="s">
        <v>900</v>
      </c>
      <c r="E155" s="138">
        <v>500000.0</v>
      </c>
      <c r="F155" s="139"/>
      <c r="G155" s="19" t="s">
        <v>9</v>
      </c>
    </row>
    <row r="156" ht="14.25" customHeight="1">
      <c r="B156" s="56"/>
      <c r="C156" s="15">
        <v>45906.0</v>
      </c>
      <c r="D156" s="16" t="s">
        <v>801</v>
      </c>
      <c r="E156" s="138">
        <v>35000.0</v>
      </c>
      <c r="F156" s="139"/>
    </row>
    <row r="157" ht="14.25" customHeight="1">
      <c r="B157" s="56"/>
      <c r="C157" s="15">
        <v>45906.0</v>
      </c>
      <c r="D157" s="16" t="s">
        <v>143</v>
      </c>
      <c r="E157" s="138">
        <v>500000.0</v>
      </c>
      <c r="F157" s="139"/>
      <c r="G157" s="19" t="s">
        <v>9</v>
      </c>
    </row>
    <row r="158" ht="14.25" customHeight="1">
      <c r="B158" s="56"/>
      <c r="C158" s="15">
        <v>45906.0</v>
      </c>
      <c r="D158" s="16" t="s">
        <v>757</v>
      </c>
      <c r="E158" s="138">
        <v>2000000.0</v>
      </c>
      <c r="F158" s="139"/>
    </row>
    <row r="159" ht="14.25" customHeight="1">
      <c r="B159" s="56"/>
      <c r="C159" s="15">
        <v>45906.0</v>
      </c>
      <c r="D159" s="16" t="s">
        <v>404</v>
      </c>
      <c r="E159" s="138">
        <v>100000.0</v>
      </c>
      <c r="F159" s="139"/>
      <c r="G159" s="1"/>
    </row>
    <row r="160" ht="14.25" customHeight="1">
      <c r="B160" s="56"/>
      <c r="C160" s="15">
        <v>45906.0</v>
      </c>
      <c r="D160" s="16" t="s">
        <v>58</v>
      </c>
      <c r="E160" s="138">
        <v>125589.0</v>
      </c>
      <c r="F160" s="139"/>
    </row>
    <row r="161" ht="14.25" customHeight="1">
      <c r="B161" s="56"/>
      <c r="C161" s="15">
        <v>45906.0</v>
      </c>
      <c r="D161" s="16" t="s">
        <v>160</v>
      </c>
      <c r="E161" s="138">
        <v>300000.0</v>
      </c>
      <c r="F161" s="139"/>
      <c r="G161" s="19" t="s">
        <v>161</v>
      </c>
    </row>
    <row r="162" ht="14.25" customHeight="1">
      <c r="B162" s="56"/>
      <c r="C162" s="15">
        <v>45906.0</v>
      </c>
      <c r="D162" s="16" t="s">
        <v>57</v>
      </c>
      <c r="E162" s="138">
        <v>150000.0</v>
      </c>
      <c r="F162" s="139"/>
    </row>
    <row r="163" ht="14.25" customHeight="1">
      <c r="B163" s="56"/>
      <c r="C163" s="15">
        <v>45906.0</v>
      </c>
      <c r="D163" s="16" t="s">
        <v>264</v>
      </c>
      <c r="E163" s="138">
        <v>1000000.0</v>
      </c>
      <c r="F163" s="139"/>
    </row>
    <row r="164" ht="14.25" customHeight="1">
      <c r="B164" s="56"/>
      <c r="C164" s="15">
        <v>45907.0</v>
      </c>
      <c r="D164" s="16" t="s">
        <v>166</v>
      </c>
      <c r="E164" s="138">
        <v>1300000.0</v>
      </c>
      <c r="F164" s="139"/>
      <c r="G164" s="19" t="s">
        <v>9</v>
      </c>
    </row>
    <row r="165" ht="14.25" customHeight="1">
      <c r="B165" s="56"/>
      <c r="C165" s="15">
        <v>45907.0</v>
      </c>
      <c r="D165" s="16" t="s">
        <v>901</v>
      </c>
      <c r="E165" s="138">
        <v>500000.0</v>
      </c>
      <c r="F165" s="139"/>
      <c r="G165" s="1"/>
    </row>
    <row r="166" ht="14.25" customHeight="1">
      <c r="B166" s="56"/>
      <c r="C166" s="15">
        <v>45907.0</v>
      </c>
      <c r="D166" s="16" t="s">
        <v>27</v>
      </c>
      <c r="E166" s="138">
        <v>100000.0</v>
      </c>
      <c r="F166" s="139"/>
    </row>
    <row r="167" ht="14.25" customHeight="1">
      <c r="B167" s="56"/>
      <c r="C167" s="15">
        <v>45907.0</v>
      </c>
      <c r="D167" s="16" t="s">
        <v>92</v>
      </c>
      <c r="E167" s="138">
        <v>100000.0</v>
      </c>
      <c r="F167" s="139"/>
    </row>
    <row r="168" ht="14.25" customHeight="1">
      <c r="B168" s="56"/>
      <c r="C168" s="15">
        <v>45907.0</v>
      </c>
      <c r="D168" s="16" t="s">
        <v>902</v>
      </c>
      <c r="E168" s="138">
        <v>50000.0</v>
      </c>
      <c r="F168" s="139"/>
      <c r="G168" s="1"/>
    </row>
    <row r="169" ht="14.25" customHeight="1">
      <c r="B169" s="56"/>
      <c r="C169" s="15">
        <v>45907.0</v>
      </c>
      <c r="D169" s="16" t="s">
        <v>94</v>
      </c>
      <c r="E169" s="138">
        <v>25000.0</v>
      </c>
      <c r="F169" s="139"/>
    </row>
    <row r="170" ht="14.25" customHeight="1">
      <c r="B170" s="56"/>
      <c r="C170" s="15">
        <v>45907.0</v>
      </c>
      <c r="D170" s="16" t="s">
        <v>376</v>
      </c>
      <c r="E170" s="138">
        <v>100000.0</v>
      </c>
      <c r="F170" s="139"/>
      <c r="G170" s="3" t="s">
        <v>9</v>
      </c>
    </row>
    <row r="171" ht="14.25" customHeight="1">
      <c r="B171" s="56"/>
      <c r="C171" s="15">
        <v>45907.0</v>
      </c>
      <c r="D171" s="16" t="s">
        <v>809</v>
      </c>
      <c r="E171" s="138">
        <v>22000.0</v>
      </c>
      <c r="F171" s="139"/>
    </row>
    <row r="172" ht="14.25" customHeight="1">
      <c r="B172" s="56"/>
      <c r="C172" s="15">
        <v>45907.0</v>
      </c>
      <c r="D172" s="16" t="s">
        <v>481</v>
      </c>
      <c r="E172" s="138">
        <v>100000.0</v>
      </c>
      <c r="F172" s="139"/>
      <c r="G172" s="19" t="s">
        <v>9</v>
      </c>
    </row>
    <row r="173" ht="14.25" customHeight="1">
      <c r="B173" s="56"/>
      <c r="C173" s="15">
        <v>45907.0</v>
      </c>
      <c r="D173" s="16" t="s">
        <v>350</v>
      </c>
      <c r="E173" s="138">
        <v>100000.0</v>
      </c>
      <c r="F173" s="139"/>
    </row>
    <row r="174" ht="14.25" customHeight="1">
      <c r="B174" s="56"/>
      <c r="C174" s="15">
        <v>45907.0</v>
      </c>
      <c r="D174" s="16" t="s">
        <v>740</v>
      </c>
      <c r="E174" s="138">
        <v>88882.0</v>
      </c>
      <c r="F174" s="139"/>
    </row>
    <row r="175" ht="14.25" customHeight="1">
      <c r="B175" s="56"/>
      <c r="C175" s="15">
        <v>45907.0</v>
      </c>
      <c r="D175" s="16" t="s">
        <v>622</v>
      </c>
      <c r="E175" s="138">
        <v>300000.0</v>
      </c>
      <c r="F175" s="139"/>
      <c r="G175" s="19" t="s">
        <v>9</v>
      </c>
    </row>
    <row r="176" ht="14.25" customHeight="1">
      <c r="B176" s="56"/>
      <c r="C176" s="15">
        <v>45907.0</v>
      </c>
      <c r="D176" s="16" t="s">
        <v>187</v>
      </c>
      <c r="E176" s="138">
        <v>150000.0</v>
      </c>
      <c r="F176" s="139"/>
      <c r="G176" s="1"/>
    </row>
    <row r="177" ht="14.25" customHeight="1">
      <c r="B177" s="56"/>
      <c r="C177" s="15">
        <v>45907.0</v>
      </c>
      <c r="D177" s="16" t="s">
        <v>782</v>
      </c>
      <c r="E177" s="138">
        <v>1000000.0</v>
      </c>
      <c r="F177" s="139"/>
      <c r="G177" s="19" t="s">
        <v>9</v>
      </c>
    </row>
    <row r="178" ht="14.25" customHeight="1">
      <c r="B178" s="56"/>
      <c r="C178" s="15">
        <v>45907.0</v>
      </c>
      <c r="D178" s="16" t="s">
        <v>147</v>
      </c>
      <c r="E178" s="138">
        <v>150000.0</v>
      </c>
      <c r="F178" s="139"/>
      <c r="G178" s="1"/>
    </row>
    <row r="179" ht="14.25" customHeight="1">
      <c r="B179" s="56"/>
      <c r="C179" s="15">
        <v>45907.0</v>
      </c>
      <c r="D179" s="16" t="s">
        <v>172</v>
      </c>
      <c r="E179" s="138">
        <v>120000.0</v>
      </c>
      <c r="F179" s="139"/>
      <c r="G179" s="19" t="s">
        <v>9</v>
      </c>
    </row>
    <row r="180" ht="14.25" customHeight="1">
      <c r="B180" s="56"/>
      <c r="C180" s="15">
        <v>45907.0</v>
      </c>
      <c r="D180" s="16" t="s">
        <v>385</v>
      </c>
      <c r="E180" s="138">
        <v>100000.0</v>
      </c>
      <c r="F180" s="139"/>
      <c r="G180" s="19" t="s">
        <v>9</v>
      </c>
    </row>
    <row r="181" ht="14.25" customHeight="1">
      <c r="B181" s="56"/>
      <c r="C181" s="15">
        <v>45907.0</v>
      </c>
      <c r="D181" s="16" t="s">
        <v>740</v>
      </c>
      <c r="E181" s="138">
        <v>100000.0</v>
      </c>
      <c r="F181" s="139"/>
    </row>
    <row r="182" ht="14.25" customHeight="1">
      <c r="B182" s="56"/>
      <c r="C182" s="15">
        <v>45907.0</v>
      </c>
      <c r="D182" s="16" t="s">
        <v>320</v>
      </c>
      <c r="E182" s="138">
        <v>100000.0</v>
      </c>
      <c r="F182" s="139"/>
    </row>
    <row r="183" ht="14.25" customHeight="1">
      <c r="B183" s="56"/>
      <c r="C183" s="15">
        <v>45907.0</v>
      </c>
      <c r="D183" s="16" t="s">
        <v>356</v>
      </c>
      <c r="E183" s="138">
        <v>50000.0</v>
      </c>
      <c r="F183" s="139"/>
      <c r="G183" s="19" t="s">
        <v>9</v>
      </c>
    </row>
    <row r="184" ht="14.25" customHeight="1">
      <c r="B184" s="56"/>
      <c r="C184" s="15">
        <v>45907.0</v>
      </c>
      <c r="D184" s="16" t="s">
        <v>178</v>
      </c>
      <c r="E184" s="138">
        <v>100000.0</v>
      </c>
      <c r="F184" s="139"/>
      <c r="G184" s="19" t="s">
        <v>60</v>
      </c>
    </row>
    <row r="185" ht="14.25" customHeight="1">
      <c r="B185" s="56"/>
      <c r="C185" s="15">
        <v>45908.0</v>
      </c>
      <c r="D185" s="16" t="s">
        <v>903</v>
      </c>
      <c r="E185" s="142"/>
      <c r="F185" s="138">
        <v>1300000.0</v>
      </c>
      <c r="G185" s="19" t="s">
        <v>904</v>
      </c>
    </row>
    <row r="186" ht="14.25" customHeight="1">
      <c r="B186" s="56"/>
      <c r="C186" s="15">
        <v>45908.0</v>
      </c>
      <c r="D186" s="16" t="s">
        <v>905</v>
      </c>
      <c r="E186" s="142"/>
      <c r="F186" s="138">
        <v>473200.0</v>
      </c>
    </row>
    <row r="187" ht="14.25" customHeight="1">
      <c r="B187" s="56"/>
      <c r="C187" s="15">
        <v>45908.0</v>
      </c>
      <c r="D187" s="16" t="s">
        <v>807</v>
      </c>
      <c r="E187" s="138">
        <v>55000.0</v>
      </c>
      <c r="F187" s="139"/>
      <c r="G187" s="19" t="s">
        <v>9</v>
      </c>
    </row>
    <row r="188" ht="14.25" customHeight="1">
      <c r="B188" s="56"/>
      <c r="C188" s="15">
        <v>45908.0</v>
      </c>
      <c r="D188" s="16" t="s">
        <v>621</v>
      </c>
      <c r="E188" s="138">
        <v>1500000.0</v>
      </c>
      <c r="F188" s="139"/>
    </row>
    <row r="189" ht="14.25" customHeight="1">
      <c r="B189" s="56"/>
      <c r="C189" s="15">
        <v>45908.0</v>
      </c>
      <c r="D189" s="16" t="s">
        <v>391</v>
      </c>
      <c r="E189" s="138">
        <v>20000.0</v>
      </c>
      <c r="F189" s="139"/>
    </row>
    <row r="190" ht="14.25" customHeight="1">
      <c r="B190" s="56"/>
      <c r="C190" s="15">
        <v>45908.0</v>
      </c>
      <c r="D190" s="16" t="s">
        <v>27</v>
      </c>
      <c r="E190" s="138">
        <v>50000.0</v>
      </c>
      <c r="F190" s="139"/>
    </row>
    <row r="191" ht="14.25" customHeight="1">
      <c r="B191" s="56"/>
      <c r="C191" s="15">
        <v>45908.0</v>
      </c>
      <c r="D191" s="16" t="s">
        <v>740</v>
      </c>
      <c r="E191" s="138">
        <v>88882.0</v>
      </c>
      <c r="F191" s="139"/>
    </row>
    <row r="192" ht="14.25" customHeight="1">
      <c r="B192" s="56"/>
      <c r="C192" s="15">
        <v>45908.0</v>
      </c>
      <c r="D192" s="16" t="s">
        <v>233</v>
      </c>
      <c r="E192" s="138">
        <v>300000.0</v>
      </c>
      <c r="F192" s="139"/>
    </row>
    <row r="193" ht="14.25" customHeight="1">
      <c r="B193" s="56"/>
      <c r="C193" s="15">
        <v>45908.0</v>
      </c>
      <c r="D193" s="16" t="s">
        <v>727</v>
      </c>
      <c r="E193" s="138">
        <v>50000.0</v>
      </c>
      <c r="F193" s="139"/>
    </row>
    <row r="194" ht="14.25" customHeight="1">
      <c r="B194" s="56"/>
      <c r="C194" s="15">
        <v>45908.0</v>
      </c>
      <c r="D194" s="16" t="s">
        <v>322</v>
      </c>
      <c r="E194" s="138">
        <v>1000000.0</v>
      </c>
      <c r="F194" s="139"/>
    </row>
    <row r="195" ht="14.25" customHeight="1">
      <c r="B195" s="56"/>
      <c r="C195" s="15">
        <v>45908.0</v>
      </c>
      <c r="D195" s="16" t="s">
        <v>809</v>
      </c>
      <c r="E195" s="138">
        <v>22000.0</v>
      </c>
      <c r="F195" s="139"/>
    </row>
    <row r="196" ht="14.25" customHeight="1">
      <c r="B196" s="56"/>
      <c r="C196" s="15">
        <v>45908.0</v>
      </c>
      <c r="D196" s="16" t="s">
        <v>14</v>
      </c>
      <c r="E196" s="138">
        <v>46000.0</v>
      </c>
      <c r="F196" s="139"/>
    </row>
    <row r="197" ht="14.25" customHeight="1">
      <c r="B197" s="56"/>
      <c r="C197" s="15">
        <v>45908.0</v>
      </c>
      <c r="D197" s="16" t="s">
        <v>340</v>
      </c>
      <c r="E197" s="138">
        <v>100000.0</v>
      </c>
      <c r="F197" s="142"/>
      <c r="G197" s="1"/>
    </row>
    <row r="198" ht="14.25" customHeight="1">
      <c r="B198" s="56"/>
      <c r="C198" s="15">
        <v>45908.0</v>
      </c>
      <c r="D198" s="16" t="s">
        <v>127</v>
      </c>
      <c r="E198" s="138">
        <v>100000.0</v>
      </c>
      <c r="F198" s="142"/>
    </row>
    <row r="199" ht="14.25" customHeight="1">
      <c r="B199" s="56"/>
      <c r="C199" s="15">
        <v>45908.0</v>
      </c>
      <c r="D199" s="16" t="s">
        <v>801</v>
      </c>
      <c r="E199" s="138">
        <v>30000.0</v>
      </c>
      <c r="F199" s="142"/>
    </row>
    <row r="200" ht="14.25" customHeight="1">
      <c r="B200" s="56"/>
      <c r="C200" s="15">
        <v>45908.0</v>
      </c>
      <c r="D200" s="16" t="s">
        <v>693</v>
      </c>
      <c r="E200" s="138">
        <v>200000.0</v>
      </c>
      <c r="F200" s="142"/>
    </row>
    <row r="201" ht="14.25" customHeight="1">
      <c r="B201" s="56"/>
      <c r="C201" s="15">
        <v>45908.0</v>
      </c>
      <c r="D201" s="16" t="s">
        <v>408</v>
      </c>
      <c r="E201" s="138">
        <v>500000.0</v>
      </c>
      <c r="F201" s="142"/>
      <c r="G201" s="1"/>
    </row>
    <row r="202" ht="14.25" customHeight="1">
      <c r="B202" s="56"/>
      <c r="C202" s="15">
        <v>45909.0</v>
      </c>
      <c r="D202" s="16" t="s">
        <v>439</v>
      </c>
      <c r="E202" s="138">
        <v>500000.0</v>
      </c>
      <c r="F202" s="142"/>
      <c r="G202" s="19" t="s">
        <v>9</v>
      </c>
    </row>
    <row r="203" ht="14.25" customHeight="1">
      <c r="B203" s="56"/>
      <c r="C203" s="15">
        <v>45909.0</v>
      </c>
      <c r="D203" s="16" t="s">
        <v>391</v>
      </c>
      <c r="E203" s="138">
        <v>20000.0</v>
      </c>
      <c r="F203" s="142"/>
      <c r="G203" s="1"/>
    </row>
    <row r="204" ht="14.25" customHeight="1">
      <c r="B204" s="56"/>
      <c r="C204" s="15">
        <v>45909.0</v>
      </c>
      <c r="D204" s="16" t="s">
        <v>740</v>
      </c>
      <c r="E204" s="138">
        <v>88882.0</v>
      </c>
      <c r="F204" s="142"/>
      <c r="G204" s="1"/>
    </row>
    <row r="205" ht="14.25" customHeight="1">
      <c r="B205" s="56"/>
      <c r="C205" s="15">
        <v>45909.0</v>
      </c>
      <c r="D205" s="16" t="s">
        <v>906</v>
      </c>
      <c r="E205" s="138">
        <v>100000.0</v>
      </c>
      <c r="F205" s="142"/>
    </row>
    <row r="206" ht="14.25" customHeight="1">
      <c r="B206" s="56"/>
      <c r="C206" s="15">
        <v>45909.0</v>
      </c>
      <c r="D206" s="16" t="s">
        <v>27</v>
      </c>
      <c r="E206" s="138">
        <v>50000.0</v>
      </c>
      <c r="F206" s="142"/>
    </row>
    <row r="207" ht="14.25" customHeight="1">
      <c r="B207" s="56"/>
      <c r="C207" s="15">
        <v>45909.0</v>
      </c>
      <c r="D207" s="16" t="s">
        <v>809</v>
      </c>
      <c r="E207" s="138">
        <v>22000.0</v>
      </c>
      <c r="F207" s="142"/>
      <c r="G207" s="1"/>
    </row>
    <row r="208" ht="14.25" customHeight="1">
      <c r="B208" s="56"/>
      <c r="C208" s="15">
        <v>45909.0</v>
      </c>
      <c r="D208" s="16" t="s">
        <v>638</v>
      </c>
      <c r="E208" s="138">
        <v>100000.0</v>
      </c>
      <c r="F208" s="139"/>
    </row>
    <row r="209" ht="14.25" customHeight="1">
      <c r="B209" s="56"/>
      <c r="C209" s="15">
        <v>45909.0</v>
      </c>
      <c r="D209" s="16" t="s">
        <v>170</v>
      </c>
      <c r="E209" s="138">
        <v>250000.0</v>
      </c>
      <c r="F209" s="139"/>
      <c r="G209" s="19" t="s">
        <v>9</v>
      </c>
    </row>
    <row r="210" ht="14.25" customHeight="1">
      <c r="B210" s="56"/>
      <c r="C210" s="15">
        <v>45909.0</v>
      </c>
      <c r="D210" s="16" t="s">
        <v>265</v>
      </c>
      <c r="E210" s="138">
        <v>10000.0</v>
      </c>
      <c r="F210" s="139"/>
    </row>
    <row r="211" ht="14.25" customHeight="1">
      <c r="B211" s="56"/>
      <c r="C211" s="15">
        <v>45909.0</v>
      </c>
      <c r="D211" s="16" t="s">
        <v>353</v>
      </c>
      <c r="E211" s="138">
        <v>50000.0</v>
      </c>
      <c r="F211" s="139"/>
    </row>
    <row r="212" ht="14.25" customHeight="1">
      <c r="B212" s="56"/>
      <c r="C212" s="15">
        <v>45910.0</v>
      </c>
      <c r="D212" s="16" t="s">
        <v>53</v>
      </c>
      <c r="E212" s="138">
        <v>50000.0</v>
      </c>
      <c r="F212" s="139"/>
    </row>
    <row r="213" ht="14.25" customHeight="1">
      <c r="B213" s="56"/>
      <c r="C213" s="15">
        <v>45910.0</v>
      </c>
      <c r="D213" s="16" t="s">
        <v>907</v>
      </c>
      <c r="E213" s="142"/>
      <c r="F213" s="138">
        <v>9500761.0</v>
      </c>
      <c r="G213" s="1"/>
    </row>
    <row r="214" ht="14.25" customHeight="1">
      <c r="B214" s="56"/>
      <c r="C214" s="15">
        <v>45910.0</v>
      </c>
      <c r="D214" s="16" t="s">
        <v>908</v>
      </c>
      <c r="E214" s="142"/>
      <c r="F214" s="138">
        <v>650000.0</v>
      </c>
    </row>
    <row r="215" ht="14.25" customHeight="1">
      <c r="B215" s="56"/>
      <c r="C215" s="15">
        <v>45910.0</v>
      </c>
      <c r="D215" s="16" t="s">
        <v>27</v>
      </c>
      <c r="E215" s="138">
        <v>40000.0</v>
      </c>
      <c r="F215" s="139"/>
    </row>
    <row r="216" ht="14.25" customHeight="1">
      <c r="B216" s="56"/>
      <c r="C216" s="15">
        <v>45910.0</v>
      </c>
      <c r="D216" s="16" t="s">
        <v>10</v>
      </c>
      <c r="E216" s="138">
        <v>50000.0</v>
      </c>
      <c r="F216" s="139"/>
    </row>
    <row r="217" ht="14.25" customHeight="1">
      <c r="B217" s="56"/>
      <c r="C217" s="15">
        <v>45910.0</v>
      </c>
      <c r="D217" s="16" t="s">
        <v>391</v>
      </c>
      <c r="E217" s="138">
        <v>20000.0</v>
      </c>
      <c r="F217" s="139"/>
    </row>
    <row r="218" ht="14.25" customHeight="1">
      <c r="B218" s="56"/>
      <c r="C218" s="15">
        <v>45910.0</v>
      </c>
      <c r="D218" s="16" t="s">
        <v>646</v>
      </c>
      <c r="E218" s="138">
        <v>150000.0</v>
      </c>
      <c r="F218" s="139"/>
    </row>
    <row r="219" ht="14.25" customHeight="1">
      <c r="B219" s="56"/>
      <c r="C219" s="15">
        <v>45910.0</v>
      </c>
      <c r="D219" s="16" t="s">
        <v>809</v>
      </c>
      <c r="E219" s="138">
        <v>22000.0</v>
      </c>
      <c r="F219" s="139"/>
    </row>
    <row r="220" ht="14.25" customHeight="1">
      <c r="B220" s="56"/>
      <c r="C220" s="15">
        <v>45910.0</v>
      </c>
      <c r="D220" s="16" t="s">
        <v>703</v>
      </c>
      <c r="E220" s="138">
        <v>100000.0</v>
      </c>
      <c r="F220" s="139"/>
    </row>
    <row r="221" ht="14.25" customHeight="1">
      <c r="B221" s="56"/>
      <c r="C221" s="15">
        <v>45910.0</v>
      </c>
      <c r="D221" s="16" t="s">
        <v>710</v>
      </c>
      <c r="E221" s="138">
        <v>500000.0</v>
      </c>
      <c r="F221" s="139"/>
    </row>
    <row r="222" ht="14.25" customHeight="1">
      <c r="B222" s="56"/>
      <c r="C222" s="15">
        <v>45910.0</v>
      </c>
      <c r="D222" s="16" t="s">
        <v>211</v>
      </c>
      <c r="E222" s="138">
        <v>3000000.0</v>
      </c>
      <c r="F222" s="139"/>
    </row>
    <row r="223" ht="14.25" customHeight="1">
      <c r="B223" s="56"/>
      <c r="C223" s="15">
        <v>45910.0</v>
      </c>
      <c r="D223" s="16" t="s">
        <v>22</v>
      </c>
      <c r="E223" s="138">
        <v>50000.0</v>
      </c>
      <c r="F223" s="139"/>
    </row>
    <row r="224" ht="14.25" customHeight="1">
      <c r="B224" s="56"/>
      <c r="C224" s="15">
        <v>45910.0</v>
      </c>
      <c r="D224" s="16" t="s">
        <v>909</v>
      </c>
      <c r="E224" s="138">
        <v>100000.0</v>
      </c>
      <c r="F224" s="139"/>
      <c r="G224" s="1"/>
    </row>
    <row r="225" ht="14.25" customHeight="1">
      <c r="B225" s="56"/>
      <c r="C225" s="15">
        <v>45910.0</v>
      </c>
      <c r="D225" s="16" t="s">
        <v>55</v>
      </c>
      <c r="E225" s="138">
        <v>25000.0</v>
      </c>
      <c r="F225" s="139"/>
    </row>
    <row r="226" ht="14.25" customHeight="1">
      <c r="B226" s="56"/>
      <c r="C226" s="15">
        <v>45910.0</v>
      </c>
      <c r="D226" s="16" t="s">
        <v>229</v>
      </c>
      <c r="E226" s="138">
        <v>150000.0</v>
      </c>
      <c r="F226" s="139"/>
    </row>
    <row r="227" ht="14.25" customHeight="1">
      <c r="B227" s="56"/>
      <c r="C227" s="15">
        <v>45910.0</v>
      </c>
      <c r="D227" s="16" t="s">
        <v>910</v>
      </c>
      <c r="E227" s="142"/>
      <c r="F227" s="138">
        <v>6.5E7</v>
      </c>
    </row>
    <row r="228" ht="14.25" customHeight="1">
      <c r="B228" s="56"/>
      <c r="C228" s="15">
        <v>45910.0</v>
      </c>
      <c r="D228" s="16" t="s">
        <v>169</v>
      </c>
      <c r="E228" s="138">
        <v>250000.0</v>
      </c>
      <c r="F228" s="139"/>
      <c r="G228" s="19" t="s">
        <v>60</v>
      </c>
    </row>
    <row r="229" ht="14.25" customHeight="1">
      <c r="B229" s="56"/>
      <c r="C229" s="15">
        <v>45910.0</v>
      </c>
      <c r="D229" s="16" t="s">
        <v>99</v>
      </c>
      <c r="E229" s="138">
        <v>300000.0</v>
      </c>
      <c r="F229" s="139"/>
    </row>
    <row r="230" ht="14.25" customHeight="1">
      <c r="B230" s="56"/>
      <c r="C230" s="15">
        <v>45910.0</v>
      </c>
      <c r="D230" s="16" t="s">
        <v>740</v>
      </c>
      <c r="E230" s="138">
        <v>88882.0</v>
      </c>
      <c r="F230" s="139"/>
    </row>
    <row r="231" ht="14.25" customHeight="1">
      <c r="B231" s="56"/>
      <c r="C231" s="15">
        <v>45910.0</v>
      </c>
      <c r="D231" s="16" t="s">
        <v>801</v>
      </c>
      <c r="E231" s="138">
        <v>35000.0</v>
      </c>
      <c r="F231" s="139"/>
    </row>
    <row r="232" ht="14.25" customHeight="1">
      <c r="B232" s="56"/>
      <c r="C232" s="15">
        <v>45910.0</v>
      </c>
      <c r="D232" s="16" t="s">
        <v>100</v>
      </c>
      <c r="E232" s="138">
        <v>250000.0</v>
      </c>
      <c r="F232" s="139"/>
      <c r="G232" s="3" t="s">
        <v>9</v>
      </c>
    </row>
    <row r="233" ht="14.25" customHeight="1">
      <c r="B233" s="56"/>
      <c r="C233" s="15">
        <v>45910.0</v>
      </c>
      <c r="D233" s="16" t="s">
        <v>268</v>
      </c>
      <c r="E233" s="138">
        <v>50000.0</v>
      </c>
      <c r="F233" s="139"/>
    </row>
    <row r="234" ht="14.25" customHeight="1">
      <c r="B234" s="56"/>
      <c r="C234" s="15">
        <v>45910.0</v>
      </c>
      <c r="D234" s="16" t="s">
        <v>431</v>
      </c>
      <c r="E234" s="138">
        <v>2.5E7</v>
      </c>
      <c r="F234" s="139"/>
      <c r="G234" s="19" t="s">
        <v>798</v>
      </c>
    </row>
    <row r="235" ht="14.25" customHeight="1">
      <c r="B235" s="56"/>
      <c r="C235" s="15">
        <v>45910.0</v>
      </c>
      <c r="D235" s="16" t="s">
        <v>391</v>
      </c>
      <c r="E235" s="138">
        <v>20000.0</v>
      </c>
      <c r="F235" s="139"/>
      <c r="G235" s="1"/>
    </row>
    <row r="236" ht="14.25" customHeight="1">
      <c r="B236" s="56"/>
      <c r="C236" s="15">
        <v>45910.0</v>
      </c>
      <c r="D236" s="16" t="s">
        <v>27</v>
      </c>
      <c r="E236" s="138">
        <v>50000.0</v>
      </c>
      <c r="F236" s="139"/>
    </row>
    <row r="237" ht="14.25" customHeight="1">
      <c r="B237" s="56"/>
      <c r="C237" s="15">
        <v>45910.0</v>
      </c>
      <c r="D237" s="16" t="s">
        <v>740</v>
      </c>
      <c r="E237" s="138">
        <v>88882.0</v>
      </c>
      <c r="F237" s="139"/>
    </row>
    <row r="238" ht="14.25" customHeight="1">
      <c r="B238" s="56"/>
      <c r="C238" s="15">
        <v>45911.0</v>
      </c>
      <c r="D238" s="16" t="s">
        <v>586</v>
      </c>
      <c r="E238" s="138">
        <v>1000000.0</v>
      </c>
      <c r="F238" s="139"/>
      <c r="G238" s="19" t="s">
        <v>9</v>
      </c>
    </row>
    <row r="239" ht="14.25" customHeight="1">
      <c r="B239" s="56"/>
      <c r="C239" s="15">
        <v>45911.0</v>
      </c>
      <c r="D239" s="16" t="s">
        <v>809</v>
      </c>
      <c r="E239" s="138">
        <v>22000.0</v>
      </c>
      <c r="F239" s="139"/>
    </row>
    <row r="240" ht="14.25" customHeight="1">
      <c r="B240" s="56"/>
      <c r="C240" s="15">
        <v>45911.0</v>
      </c>
      <c r="D240" s="16" t="s">
        <v>911</v>
      </c>
      <c r="E240" s="138">
        <v>50000.0</v>
      </c>
      <c r="F240" s="139"/>
    </row>
    <row r="241" ht="14.25" customHeight="1">
      <c r="B241" s="56"/>
      <c r="C241" s="15">
        <v>45911.0</v>
      </c>
      <c r="D241" s="16" t="s">
        <v>103</v>
      </c>
      <c r="E241" s="138">
        <v>300000.0</v>
      </c>
      <c r="F241" s="139"/>
    </row>
    <row r="242" ht="14.25" customHeight="1">
      <c r="B242" s="56"/>
      <c r="C242" s="15">
        <v>45911.0</v>
      </c>
      <c r="D242" s="16" t="s">
        <v>48</v>
      </c>
      <c r="E242" s="138">
        <v>250000.0</v>
      </c>
      <c r="F242" s="139"/>
      <c r="G242" s="1"/>
    </row>
    <row r="243" ht="14.25" customHeight="1">
      <c r="B243" s="56"/>
      <c r="C243" s="15">
        <v>45911.0</v>
      </c>
      <c r="D243" s="16" t="s">
        <v>741</v>
      </c>
      <c r="E243" s="138">
        <v>25000.0</v>
      </c>
      <c r="F243" s="142"/>
    </row>
    <row r="244" ht="14.25" customHeight="1">
      <c r="B244" s="56"/>
      <c r="C244" s="15">
        <v>45911.0</v>
      </c>
      <c r="D244" s="16" t="s">
        <v>912</v>
      </c>
      <c r="E244" s="142"/>
      <c r="F244" s="138">
        <v>9503000.0</v>
      </c>
    </row>
    <row r="245" ht="14.25" customHeight="1">
      <c r="B245" s="56"/>
      <c r="C245" s="15">
        <v>45911.0</v>
      </c>
      <c r="D245" s="16" t="s">
        <v>516</v>
      </c>
      <c r="E245" s="138">
        <v>1000000.0</v>
      </c>
      <c r="F245" s="139"/>
    </row>
    <row r="246" ht="14.25" customHeight="1">
      <c r="B246" s="56"/>
      <c r="C246" s="15">
        <v>45911.0</v>
      </c>
      <c r="D246" s="16" t="s">
        <v>913</v>
      </c>
      <c r="E246" s="138">
        <v>400000.0</v>
      </c>
      <c r="F246" s="139"/>
    </row>
    <row r="247" ht="14.25" customHeight="1">
      <c r="B247" s="56"/>
      <c r="C247" s="15">
        <v>45912.0</v>
      </c>
      <c r="D247" s="16" t="s">
        <v>45</v>
      </c>
      <c r="E247" s="138">
        <v>500000.0</v>
      </c>
      <c r="F247" s="139"/>
      <c r="G247" s="19" t="s">
        <v>46</v>
      </c>
    </row>
    <row r="248" ht="14.25" customHeight="1">
      <c r="B248" s="56"/>
      <c r="C248" s="15">
        <v>45912.0</v>
      </c>
      <c r="D248" s="16" t="s">
        <v>783</v>
      </c>
      <c r="E248" s="138">
        <v>150000.0</v>
      </c>
      <c r="F248" s="139"/>
      <c r="G248" s="19" t="s">
        <v>9</v>
      </c>
    </row>
    <row r="249" ht="14.25" customHeight="1">
      <c r="B249" s="56"/>
      <c r="C249" s="15">
        <v>45912.0</v>
      </c>
      <c r="D249" s="16" t="s">
        <v>391</v>
      </c>
      <c r="E249" s="138">
        <v>20000.0</v>
      </c>
      <c r="F249" s="139"/>
    </row>
    <row r="250" ht="14.25" customHeight="1">
      <c r="B250" s="56"/>
      <c r="C250" s="15">
        <v>45912.0</v>
      </c>
      <c r="D250" s="16" t="s">
        <v>914</v>
      </c>
      <c r="E250" s="138">
        <v>100000.0</v>
      </c>
      <c r="F250" s="139"/>
    </row>
    <row r="251" ht="14.25" customHeight="1">
      <c r="B251" s="56"/>
      <c r="C251" s="15">
        <v>45912.0</v>
      </c>
      <c r="D251" s="16" t="s">
        <v>745</v>
      </c>
      <c r="E251" s="138">
        <v>100000.0</v>
      </c>
      <c r="F251" s="139"/>
      <c r="G251" s="19" t="s">
        <v>9</v>
      </c>
    </row>
    <row r="252" ht="14.25" customHeight="1">
      <c r="B252" s="56"/>
      <c r="C252" s="15">
        <v>45912.0</v>
      </c>
      <c r="D252" s="16" t="s">
        <v>809</v>
      </c>
      <c r="E252" s="138">
        <v>22000.0</v>
      </c>
      <c r="F252" s="139"/>
    </row>
    <row r="253" ht="14.25" customHeight="1">
      <c r="B253" s="56"/>
      <c r="C253" s="15">
        <v>45912.0</v>
      </c>
      <c r="D253" s="16" t="s">
        <v>27</v>
      </c>
      <c r="E253" s="138">
        <v>50000.0</v>
      </c>
      <c r="F253" s="139"/>
    </row>
    <row r="254" ht="14.25" customHeight="1">
      <c r="B254" s="56"/>
      <c r="C254" s="15">
        <v>45912.0</v>
      </c>
      <c r="D254" s="16" t="s">
        <v>915</v>
      </c>
      <c r="E254" s="142"/>
      <c r="F254" s="138">
        <v>1.922624E7</v>
      </c>
    </row>
    <row r="255" ht="14.25" customHeight="1">
      <c r="B255" s="56"/>
      <c r="C255" s="15">
        <v>45912.0</v>
      </c>
      <c r="D255" s="16" t="s">
        <v>811</v>
      </c>
      <c r="E255" s="142"/>
      <c r="F255" s="138">
        <v>35000.0</v>
      </c>
    </row>
    <row r="256" ht="14.25" customHeight="1">
      <c r="B256" s="56"/>
      <c r="C256" s="15">
        <v>45912.0</v>
      </c>
      <c r="D256" s="16" t="s">
        <v>811</v>
      </c>
      <c r="E256" s="142"/>
      <c r="F256" s="138">
        <v>576788.0</v>
      </c>
    </row>
    <row r="257" ht="14.25" customHeight="1">
      <c r="B257" s="56"/>
      <c r="C257" s="15">
        <v>45912.0</v>
      </c>
      <c r="D257" s="16" t="s">
        <v>811</v>
      </c>
      <c r="E257" s="142"/>
      <c r="F257" s="138">
        <v>30000.0</v>
      </c>
    </row>
    <row r="258" ht="14.25" customHeight="1">
      <c r="B258" s="56"/>
      <c r="C258" s="15">
        <v>45912.0</v>
      </c>
      <c r="D258" s="16" t="s">
        <v>408</v>
      </c>
      <c r="E258" s="138">
        <v>200000.0</v>
      </c>
      <c r="F258" s="142"/>
      <c r="G258" s="1"/>
    </row>
    <row r="259" ht="14.25" customHeight="1">
      <c r="B259" s="56"/>
      <c r="C259" s="15">
        <v>45912.0</v>
      </c>
      <c r="D259" s="16" t="s">
        <v>174</v>
      </c>
      <c r="E259" s="138">
        <v>100000.0</v>
      </c>
      <c r="F259" s="142"/>
    </row>
    <row r="260" ht="14.25" customHeight="1">
      <c r="B260" s="56"/>
      <c r="C260" s="15">
        <v>45912.0</v>
      </c>
      <c r="D260" s="16" t="s">
        <v>224</v>
      </c>
      <c r="E260" s="138">
        <v>300000.0</v>
      </c>
      <c r="F260" s="142"/>
    </row>
    <row r="261" ht="14.25" customHeight="1">
      <c r="B261" s="56"/>
      <c r="C261" s="15">
        <v>45912.0</v>
      </c>
      <c r="D261" s="16" t="s">
        <v>626</v>
      </c>
      <c r="E261" s="138">
        <v>200000.0</v>
      </c>
      <c r="F261" s="142"/>
      <c r="G261" s="1"/>
    </row>
    <row r="262" ht="14.25" customHeight="1">
      <c r="B262" s="56"/>
      <c r="C262" s="15">
        <v>45912.0</v>
      </c>
      <c r="D262" s="16" t="s">
        <v>340</v>
      </c>
      <c r="E262" s="138">
        <v>100000.0</v>
      </c>
      <c r="F262" s="142"/>
    </row>
    <row r="263" ht="14.25" customHeight="1">
      <c r="B263" s="56"/>
      <c r="C263" s="15">
        <v>45912.0</v>
      </c>
      <c r="D263" s="16" t="s">
        <v>58</v>
      </c>
      <c r="E263" s="138">
        <v>125000.0</v>
      </c>
      <c r="F263" s="142"/>
    </row>
    <row r="264" ht="14.25" customHeight="1">
      <c r="B264" s="56"/>
      <c r="C264" s="15">
        <v>45912.0</v>
      </c>
      <c r="D264" s="16" t="s">
        <v>740</v>
      </c>
      <c r="E264" s="138">
        <v>88882.0</v>
      </c>
      <c r="F264" s="142"/>
    </row>
    <row r="265" ht="14.25" customHeight="1">
      <c r="B265" s="56"/>
      <c r="C265" s="15">
        <v>45912.0</v>
      </c>
      <c r="D265" s="16" t="s">
        <v>425</v>
      </c>
      <c r="E265" s="138">
        <v>500000.0</v>
      </c>
      <c r="F265" s="142"/>
      <c r="G265" s="19" t="s">
        <v>9</v>
      </c>
    </row>
    <row r="266" ht="14.25" customHeight="1">
      <c r="B266" s="56"/>
      <c r="C266" s="15">
        <v>45912.0</v>
      </c>
      <c r="D266" s="16" t="s">
        <v>105</v>
      </c>
      <c r="E266" s="138">
        <v>1000000.0</v>
      </c>
      <c r="F266" s="142"/>
    </row>
    <row r="267" ht="14.25" customHeight="1">
      <c r="B267" s="56"/>
      <c r="C267" s="15">
        <v>45913.0</v>
      </c>
      <c r="D267" s="16" t="s">
        <v>693</v>
      </c>
      <c r="E267" s="138">
        <v>300000.0</v>
      </c>
      <c r="F267" s="142"/>
    </row>
    <row r="268" ht="14.25" customHeight="1">
      <c r="B268" s="56"/>
      <c r="C268" s="15">
        <v>45913.0</v>
      </c>
      <c r="D268" s="16" t="s">
        <v>188</v>
      </c>
      <c r="E268" s="138">
        <v>200000.0</v>
      </c>
      <c r="F268" s="142"/>
      <c r="G268" s="3" t="s">
        <v>9</v>
      </c>
    </row>
    <row r="269" ht="14.25" customHeight="1">
      <c r="B269" s="56"/>
      <c r="C269" s="15">
        <v>45913.0</v>
      </c>
      <c r="D269" s="16" t="s">
        <v>809</v>
      </c>
      <c r="E269" s="138">
        <v>50000.0</v>
      </c>
      <c r="F269" s="139"/>
    </row>
    <row r="270" ht="14.25" customHeight="1">
      <c r="B270" s="56"/>
      <c r="C270" s="15">
        <v>45913.0</v>
      </c>
      <c r="D270" s="16" t="s">
        <v>740</v>
      </c>
      <c r="E270" s="138">
        <v>88882.0</v>
      </c>
      <c r="F270" s="139"/>
    </row>
    <row r="271" ht="14.25" customHeight="1">
      <c r="B271" s="56"/>
      <c r="C271" s="15">
        <v>45913.0</v>
      </c>
      <c r="D271" s="16" t="s">
        <v>916</v>
      </c>
      <c r="E271" s="138">
        <v>100000.0</v>
      </c>
      <c r="F271" s="139"/>
    </row>
    <row r="272" ht="14.25" customHeight="1">
      <c r="B272" s="56"/>
      <c r="C272" s="15">
        <v>45913.0</v>
      </c>
      <c r="D272" s="16" t="s">
        <v>266</v>
      </c>
      <c r="E272" s="138">
        <v>1000000.0</v>
      </c>
      <c r="F272" s="139"/>
    </row>
    <row r="273" ht="14.25" customHeight="1">
      <c r="B273" s="56"/>
      <c r="C273" s="15">
        <v>45913.0</v>
      </c>
      <c r="D273" s="16" t="s">
        <v>27</v>
      </c>
      <c r="E273" s="138">
        <v>50000.0</v>
      </c>
      <c r="F273" s="139"/>
      <c r="G273" s="1"/>
    </row>
    <row r="274" ht="14.25" customHeight="1">
      <c r="B274" s="56"/>
      <c r="C274" s="15">
        <v>45913.0</v>
      </c>
      <c r="D274" s="16" t="s">
        <v>15</v>
      </c>
      <c r="E274" s="138">
        <v>300000.0</v>
      </c>
      <c r="F274" s="139"/>
    </row>
    <row r="275" ht="14.25" customHeight="1">
      <c r="B275" s="56"/>
      <c r="C275" s="15">
        <v>45913.0</v>
      </c>
      <c r="D275" s="16" t="s">
        <v>801</v>
      </c>
      <c r="E275" s="138">
        <v>35000.0</v>
      </c>
      <c r="F275" s="139"/>
    </row>
    <row r="276" ht="14.25" customHeight="1">
      <c r="B276" s="56"/>
      <c r="C276" s="15">
        <v>45913.0</v>
      </c>
      <c r="D276" s="16" t="s">
        <v>655</v>
      </c>
      <c r="E276" s="138">
        <v>300000.0</v>
      </c>
      <c r="F276" s="139"/>
    </row>
    <row r="277" ht="14.25" customHeight="1">
      <c r="B277" s="56"/>
      <c r="C277" s="15">
        <v>45913.0</v>
      </c>
      <c r="D277" s="16" t="s">
        <v>172</v>
      </c>
      <c r="E277" s="138">
        <v>120000.0</v>
      </c>
      <c r="F277" s="139"/>
      <c r="G277" s="3" t="s">
        <v>9</v>
      </c>
    </row>
    <row r="278" ht="14.25" customHeight="1">
      <c r="B278" s="56"/>
      <c r="C278" s="15">
        <v>45913.0</v>
      </c>
      <c r="D278" s="16" t="s">
        <v>353</v>
      </c>
      <c r="E278" s="138">
        <v>50000.0</v>
      </c>
      <c r="F278" s="139"/>
    </row>
    <row r="279" ht="14.25" customHeight="1">
      <c r="B279" s="56"/>
      <c r="C279" s="15">
        <v>45913.0</v>
      </c>
      <c r="D279" s="16" t="s">
        <v>387</v>
      </c>
      <c r="E279" s="138">
        <v>100000.0</v>
      </c>
      <c r="F279" s="139"/>
    </row>
    <row r="280" ht="14.25" customHeight="1">
      <c r="B280" s="56"/>
      <c r="C280" s="15">
        <v>45913.0</v>
      </c>
      <c r="D280" s="16" t="s">
        <v>87</v>
      </c>
      <c r="E280" s="138">
        <v>100000.0</v>
      </c>
      <c r="F280" s="139"/>
    </row>
    <row r="281" ht="14.25" customHeight="1">
      <c r="B281" s="56"/>
      <c r="C281" s="15">
        <v>45913.0</v>
      </c>
      <c r="D281" s="16" t="s">
        <v>842</v>
      </c>
      <c r="E281" s="138">
        <v>100000.0</v>
      </c>
      <c r="F281" s="139"/>
    </row>
    <row r="282" ht="14.25" customHeight="1">
      <c r="B282" s="56"/>
      <c r="C282" s="15">
        <v>45914.0</v>
      </c>
      <c r="D282" s="16" t="s">
        <v>740</v>
      </c>
      <c r="E282" s="138">
        <v>88882.0</v>
      </c>
      <c r="F282" s="139"/>
      <c r="G282" s="1"/>
    </row>
    <row r="283" ht="14.25" customHeight="1">
      <c r="B283" s="56"/>
      <c r="C283" s="15">
        <v>45914.0</v>
      </c>
      <c r="D283" s="16" t="s">
        <v>408</v>
      </c>
      <c r="E283" s="138">
        <v>50000.0</v>
      </c>
      <c r="F283" s="139"/>
    </row>
    <row r="284" ht="14.25" customHeight="1">
      <c r="B284" s="56"/>
      <c r="C284" s="15">
        <v>45914.0</v>
      </c>
      <c r="D284" s="16" t="s">
        <v>94</v>
      </c>
      <c r="E284" s="138">
        <v>25000.0</v>
      </c>
      <c r="F284" s="139"/>
    </row>
    <row r="285" ht="14.25" customHeight="1">
      <c r="B285" s="56"/>
      <c r="C285" s="15">
        <v>45914.0</v>
      </c>
      <c r="D285" s="16" t="s">
        <v>464</v>
      </c>
      <c r="E285" s="138">
        <v>50000.0</v>
      </c>
      <c r="F285" s="139"/>
    </row>
    <row r="286" ht="14.25" customHeight="1">
      <c r="B286" s="56"/>
      <c r="C286" s="15">
        <v>45914.0</v>
      </c>
      <c r="D286" s="16" t="s">
        <v>27</v>
      </c>
      <c r="E286" s="138">
        <v>100000.0</v>
      </c>
      <c r="F286" s="139"/>
      <c r="G286" s="1"/>
    </row>
    <row r="287" ht="14.25" customHeight="1">
      <c r="B287" s="56"/>
      <c r="C287" s="15">
        <v>45914.0</v>
      </c>
      <c r="D287" s="16" t="s">
        <v>92</v>
      </c>
      <c r="E287" s="138">
        <v>100000.0</v>
      </c>
      <c r="F287" s="139"/>
    </row>
    <row r="288" ht="14.25" customHeight="1">
      <c r="B288" s="56"/>
      <c r="C288" s="15">
        <v>45914.0</v>
      </c>
      <c r="D288" s="16" t="s">
        <v>740</v>
      </c>
      <c r="E288" s="138">
        <v>70374.0</v>
      </c>
      <c r="F288" s="139"/>
    </row>
    <row r="289" ht="14.25" customHeight="1">
      <c r="B289" s="56"/>
      <c r="C289" s="15">
        <v>45914.0</v>
      </c>
      <c r="D289" s="16" t="s">
        <v>621</v>
      </c>
      <c r="E289" s="138">
        <v>1500000.0</v>
      </c>
      <c r="F289" s="139"/>
    </row>
    <row r="290" ht="14.25" customHeight="1">
      <c r="B290" s="56"/>
      <c r="C290" s="15">
        <v>45914.0</v>
      </c>
      <c r="D290" s="16" t="s">
        <v>350</v>
      </c>
      <c r="E290" s="138">
        <v>100000.0</v>
      </c>
      <c r="F290" s="139"/>
    </row>
    <row r="291" ht="14.25" customHeight="1">
      <c r="B291" s="56"/>
      <c r="C291" s="15">
        <v>45914.0</v>
      </c>
      <c r="D291" s="16" t="s">
        <v>917</v>
      </c>
      <c r="E291" s="142"/>
      <c r="F291" s="138">
        <v>1850000.0</v>
      </c>
      <c r="G291" s="19" t="s">
        <v>904</v>
      </c>
    </row>
    <row r="292" ht="14.25" customHeight="1">
      <c r="B292" s="56"/>
      <c r="C292" s="15">
        <v>45914.0</v>
      </c>
      <c r="D292" s="16" t="s">
        <v>797</v>
      </c>
      <c r="E292" s="142"/>
      <c r="F292" s="138">
        <v>9000000.0</v>
      </c>
    </row>
    <row r="293" ht="14.25" customHeight="1">
      <c r="B293" s="56"/>
      <c r="C293" s="15">
        <v>45914.0</v>
      </c>
      <c r="D293" s="16" t="s">
        <v>918</v>
      </c>
      <c r="E293" s="138">
        <v>50000.0</v>
      </c>
      <c r="F293" s="139"/>
    </row>
    <row r="294" ht="14.25" customHeight="1">
      <c r="B294" s="56"/>
      <c r="C294" s="15">
        <v>45914.0</v>
      </c>
      <c r="D294" s="16" t="s">
        <v>919</v>
      </c>
      <c r="E294" s="138">
        <v>50000.0</v>
      </c>
      <c r="F294" s="139"/>
    </row>
    <row r="295" ht="14.25" customHeight="1">
      <c r="B295" s="56"/>
      <c r="C295" s="15">
        <v>45914.0</v>
      </c>
      <c r="D295" s="16" t="s">
        <v>782</v>
      </c>
      <c r="E295" s="138">
        <v>1000000.0</v>
      </c>
      <c r="F295" s="139"/>
      <c r="G295" s="19" t="s">
        <v>9</v>
      </c>
    </row>
    <row r="296" ht="14.25" customHeight="1">
      <c r="B296" s="56"/>
      <c r="C296" s="15">
        <v>45914.0</v>
      </c>
      <c r="D296" s="16" t="s">
        <v>324</v>
      </c>
      <c r="E296" s="138">
        <v>50000.0</v>
      </c>
      <c r="F296" s="139"/>
      <c r="G296" s="1"/>
    </row>
    <row r="297" ht="14.25" customHeight="1">
      <c r="B297" s="56"/>
      <c r="C297" s="15">
        <v>45914.0</v>
      </c>
      <c r="D297" s="16" t="s">
        <v>704</v>
      </c>
      <c r="E297" s="138">
        <v>50000.0</v>
      </c>
      <c r="F297" s="139"/>
      <c r="G297" s="1"/>
    </row>
    <row r="298" ht="14.25" customHeight="1">
      <c r="B298" s="56"/>
      <c r="C298" s="15">
        <v>45914.0</v>
      </c>
      <c r="D298" s="16" t="s">
        <v>55</v>
      </c>
      <c r="E298" s="138">
        <v>100000.0</v>
      </c>
      <c r="F298" s="139"/>
    </row>
    <row r="299" ht="14.25" customHeight="1">
      <c r="B299" s="56"/>
      <c r="C299" s="15">
        <v>45914.0</v>
      </c>
      <c r="D299" s="16" t="s">
        <v>178</v>
      </c>
      <c r="E299" s="138">
        <v>100000.0</v>
      </c>
      <c r="F299" s="139"/>
      <c r="G299" s="3" t="s">
        <v>60</v>
      </c>
    </row>
    <row r="300" ht="14.25" customHeight="1">
      <c r="B300" s="56"/>
      <c r="C300" s="15">
        <v>45915.0</v>
      </c>
      <c r="D300" s="16" t="s">
        <v>233</v>
      </c>
      <c r="E300" s="138">
        <v>150000.0</v>
      </c>
      <c r="F300" s="139"/>
    </row>
    <row r="301" ht="14.25" customHeight="1">
      <c r="B301" s="56"/>
      <c r="C301" s="15">
        <v>45915.0</v>
      </c>
      <c r="D301" s="16" t="s">
        <v>336</v>
      </c>
      <c r="E301" s="138">
        <v>200000.0</v>
      </c>
      <c r="F301" s="139"/>
    </row>
    <row r="302" ht="14.25" customHeight="1">
      <c r="B302" s="56"/>
      <c r="C302" s="15">
        <v>45915.0</v>
      </c>
      <c r="D302" s="16" t="s">
        <v>809</v>
      </c>
      <c r="E302" s="138">
        <v>22000.0</v>
      </c>
      <c r="F302" s="139"/>
    </row>
    <row r="303" ht="14.25" customHeight="1">
      <c r="B303" s="56"/>
      <c r="C303" s="15">
        <v>45915.0</v>
      </c>
      <c r="D303" s="16" t="s">
        <v>415</v>
      </c>
      <c r="E303" s="138">
        <v>4.15E7</v>
      </c>
      <c r="F303" s="139"/>
    </row>
    <row r="304" ht="14.25" customHeight="1">
      <c r="B304" s="56"/>
      <c r="C304" s="15">
        <v>45915.0</v>
      </c>
      <c r="D304" s="16" t="s">
        <v>745</v>
      </c>
      <c r="E304" s="138">
        <v>100000.0</v>
      </c>
      <c r="F304" s="139"/>
      <c r="G304" s="19" t="s">
        <v>9</v>
      </c>
    </row>
    <row r="305" ht="14.25" customHeight="1">
      <c r="B305" s="56"/>
      <c r="C305" s="15">
        <v>45915.0</v>
      </c>
      <c r="D305" s="16" t="s">
        <v>727</v>
      </c>
      <c r="E305" s="138">
        <v>50000.0</v>
      </c>
      <c r="F305" s="139"/>
    </row>
    <row r="306" ht="14.25" customHeight="1">
      <c r="B306" s="56"/>
      <c r="C306" s="15">
        <v>45915.0</v>
      </c>
      <c r="D306" s="16" t="s">
        <v>391</v>
      </c>
      <c r="E306" s="138">
        <v>20000.0</v>
      </c>
      <c r="F306" s="139"/>
    </row>
    <row r="307" ht="14.25" customHeight="1">
      <c r="B307" s="56"/>
      <c r="C307" s="15">
        <v>45915.0</v>
      </c>
      <c r="D307" s="16" t="s">
        <v>100</v>
      </c>
      <c r="E307" s="138">
        <v>250000.0</v>
      </c>
      <c r="F307" s="139"/>
      <c r="G307" s="3" t="s">
        <v>9</v>
      </c>
    </row>
    <row r="308" ht="14.25" customHeight="1">
      <c r="B308" s="56"/>
      <c r="C308" s="15">
        <v>45915.0</v>
      </c>
      <c r="D308" s="16" t="s">
        <v>801</v>
      </c>
      <c r="E308" s="138">
        <v>35000.0</v>
      </c>
      <c r="F308" s="139"/>
    </row>
    <row r="309" ht="14.25" customHeight="1">
      <c r="B309" s="56"/>
      <c r="C309" s="15">
        <v>45915.0</v>
      </c>
      <c r="D309" s="16" t="s">
        <v>27</v>
      </c>
      <c r="E309" s="138">
        <v>50000.0</v>
      </c>
      <c r="F309" s="139"/>
    </row>
    <row r="310" ht="14.25" customHeight="1">
      <c r="B310" s="56"/>
      <c r="C310" s="15">
        <v>45915.0</v>
      </c>
      <c r="D310" s="16" t="s">
        <v>210</v>
      </c>
      <c r="E310" s="138">
        <v>300000.0</v>
      </c>
      <c r="F310" s="139"/>
      <c r="G310" s="19" t="s">
        <v>9</v>
      </c>
    </row>
    <row r="311" ht="14.25" customHeight="1">
      <c r="B311" s="56"/>
      <c r="C311" s="15">
        <v>45915.0</v>
      </c>
      <c r="D311" s="16" t="s">
        <v>192</v>
      </c>
      <c r="E311" s="138">
        <v>300000.0</v>
      </c>
      <c r="F311" s="139"/>
    </row>
    <row r="312" ht="14.25" customHeight="1">
      <c r="B312" s="56"/>
      <c r="C312" s="15">
        <v>45915.0</v>
      </c>
      <c r="D312" s="16" t="s">
        <v>34</v>
      </c>
      <c r="E312" s="138">
        <v>500000.0</v>
      </c>
      <c r="F312" s="139"/>
    </row>
    <row r="313" ht="14.25" customHeight="1">
      <c r="B313" s="56"/>
      <c r="C313" s="15">
        <v>45915.0</v>
      </c>
      <c r="D313" s="16" t="s">
        <v>911</v>
      </c>
      <c r="E313" s="138">
        <v>50000.0</v>
      </c>
      <c r="F313" s="139"/>
    </row>
    <row r="314" ht="14.25" customHeight="1">
      <c r="B314" s="56"/>
      <c r="C314" s="15">
        <v>45915.0</v>
      </c>
      <c r="D314" s="16" t="s">
        <v>809</v>
      </c>
      <c r="E314" s="138">
        <v>22000.0</v>
      </c>
      <c r="F314" s="139"/>
    </row>
    <row r="315" ht="14.25" customHeight="1">
      <c r="B315" s="56"/>
      <c r="C315" s="15">
        <v>45915.0</v>
      </c>
      <c r="D315" s="16" t="s">
        <v>225</v>
      </c>
      <c r="E315" s="138">
        <v>50000.0</v>
      </c>
      <c r="F315" s="139"/>
      <c r="G315" s="1"/>
    </row>
    <row r="316" ht="14.25" customHeight="1">
      <c r="B316" s="56"/>
      <c r="C316" s="15">
        <v>45915.0</v>
      </c>
      <c r="D316" s="16" t="s">
        <v>127</v>
      </c>
      <c r="E316" s="138">
        <v>100000.0</v>
      </c>
      <c r="F316" s="139"/>
    </row>
    <row r="317" ht="14.25" customHeight="1">
      <c r="B317" s="56"/>
      <c r="C317" s="15">
        <v>45915.0</v>
      </c>
      <c r="D317" s="16" t="s">
        <v>62</v>
      </c>
      <c r="E317" s="138">
        <v>211073.0</v>
      </c>
      <c r="F317" s="139"/>
      <c r="G317" s="1"/>
    </row>
    <row r="318" ht="14.25" customHeight="1">
      <c r="B318" s="56"/>
      <c r="C318" s="15">
        <v>45915.0</v>
      </c>
      <c r="D318" s="16" t="s">
        <v>143</v>
      </c>
      <c r="E318" s="138">
        <v>500000.0</v>
      </c>
      <c r="F318" s="139"/>
      <c r="G318" s="19" t="s">
        <v>9</v>
      </c>
    </row>
    <row r="319" ht="14.25" customHeight="1">
      <c r="B319" s="56"/>
      <c r="C319" s="15">
        <v>45915.0</v>
      </c>
      <c r="D319" s="16" t="s">
        <v>148</v>
      </c>
      <c r="E319" s="138">
        <v>100000.0</v>
      </c>
      <c r="F319" s="139"/>
    </row>
    <row r="320" ht="14.25" customHeight="1">
      <c r="B320" s="56"/>
      <c r="C320" s="15">
        <v>45915.0</v>
      </c>
      <c r="D320" s="16" t="s">
        <v>172</v>
      </c>
      <c r="E320" s="138">
        <v>120000.0</v>
      </c>
      <c r="F320" s="139"/>
      <c r="G320" s="19" t="s">
        <v>9</v>
      </c>
    </row>
    <row r="321" ht="14.25" customHeight="1">
      <c r="B321" s="56"/>
      <c r="C321" s="15">
        <v>45916.0</v>
      </c>
      <c r="D321" s="16" t="s">
        <v>49</v>
      </c>
      <c r="E321" s="138">
        <v>60000.0</v>
      </c>
      <c r="F321" s="139"/>
    </row>
    <row r="322" ht="14.25" customHeight="1">
      <c r="B322" s="56"/>
      <c r="C322" s="15">
        <v>45916.0</v>
      </c>
      <c r="D322" s="16" t="s">
        <v>920</v>
      </c>
      <c r="E322" s="143">
        <v>100000.0</v>
      </c>
      <c r="F322" s="146"/>
    </row>
    <row r="323" ht="14.25" customHeight="1">
      <c r="B323" s="56"/>
      <c r="C323" s="15">
        <v>45916.0</v>
      </c>
      <c r="D323" s="16" t="s">
        <v>53</v>
      </c>
      <c r="E323" s="145">
        <v>50000.0</v>
      </c>
      <c r="F323" s="146"/>
    </row>
    <row r="324" ht="14.25" customHeight="1">
      <c r="B324" s="56"/>
      <c r="C324" s="15">
        <v>45916.0</v>
      </c>
      <c r="D324" s="16" t="s">
        <v>391</v>
      </c>
      <c r="E324" s="138">
        <v>20000.0</v>
      </c>
      <c r="F324" s="139"/>
    </row>
    <row r="325" ht="14.25" customHeight="1">
      <c r="B325" s="56"/>
      <c r="C325" s="15">
        <v>45916.0</v>
      </c>
      <c r="D325" s="16" t="s">
        <v>801</v>
      </c>
      <c r="E325" s="138">
        <v>35000.0</v>
      </c>
      <c r="F325" s="139"/>
      <c r="G325" s="1"/>
    </row>
    <row r="326" ht="14.25" customHeight="1">
      <c r="B326" s="56"/>
      <c r="C326" s="15">
        <v>45916.0</v>
      </c>
      <c r="D326" s="16" t="s">
        <v>809</v>
      </c>
      <c r="E326" s="138">
        <v>22000.0</v>
      </c>
      <c r="F326" s="139"/>
    </row>
    <row r="327" ht="14.25" customHeight="1">
      <c r="B327" s="56"/>
      <c r="C327" s="15">
        <v>45916.0</v>
      </c>
      <c r="D327" s="16" t="s">
        <v>200</v>
      </c>
      <c r="E327" s="138">
        <v>300000.0</v>
      </c>
      <c r="F327" s="139"/>
    </row>
    <row r="328" ht="14.25" customHeight="1">
      <c r="B328" s="56"/>
      <c r="C328" s="15">
        <v>45916.0</v>
      </c>
      <c r="D328" s="16" t="s">
        <v>822</v>
      </c>
      <c r="E328" s="138">
        <v>50000.0</v>
      </c>
      <c r="F328" s="139"/>
    </row>
    <row r="329" ht="14.25" customHeight="1">
      <c r="B329" s="56"/>
      <c r="C329" s="15">
        <v>45916.0</v>
      </c>
      <c r="D329" s="16" t="s">
        <v>258</v>
      </c>
      <c r="E329" s="138">
        <v>100000.0</v>
      </c>
      <c r="F329" s="139"/>
    </row>
    <row r="330" ht="14.25" customHeight="1">
      <c r="B330" s="56"/>
      <c r="C330" s="15">
        <v>45916.0</v>
      </c>
      <c r="D330" s="16" t="s">
        <v>358</v>
      </c>
      <c r="E330" s="138">
        <v>1000000.0</v>
      </c>
      <c r="F330" s="139"/>
    </row>
    <row r="331" ht="14.25" customHeight="1">
      <c r="B331" s="56"/>
      <c r="C331" s="15">
        <v>45916.0</v>
      </c>
      <c r="D331" s="16" t="s">
        <v>27</v>
      </c>
      <c r="E331" s="138">
        <v>50000.0</v>
      </c>
      <c r="F331" s="139"/>
    </row>
    <row r="332" ht="14.25" customHeight="1">
      <c r="B332" s="56"/>
      <c r="C332" s="15">
        <v>45916.0</v>
      </c>
      <c r="D332" s="16" t="s">
        <v>693</v>
      </c>
      <c r="E332" s="138">
        <v>200000.0</v>
      </c>
      <c r="F332" s="139"/>
    </row>
    <row r="333" ht="14.25" customHeight="1">
      <c r="B333" s="56"/>
      <c r="C333" s="15">
        <v>45916.0</v>
      </c>
      <c r="D333" s="16" t="s">
        <v>121</v>
      </c>
      <c r="E333" s="138">
        <v>50000.0</v>
      </c>
      <c r="F333" s="139"/>
      <c r="G333" s="19" t="s">
        <v>9</v>
      </c>
    </row>
    <row r="334" ht="14.25" customHeight="1">
      <c r="B334" s="56"/>
      <c r="C334" s="15">
        <v>45916.0</v>
      </c>
      <c r="D334" s="16" t="s">
        <v>797</v>
      </c>
      <c r="E334" s="142"/>
      <c r="F334" s="138">
        <v>9000000.0</v>
      </c>
    </row>
    <row r="335" ht="14.25" customHeight="1">
      <c r="B335" s="56"/>
      <c r="C335" s="15">
        <v>45916.0</v>
      </c>
      <c r="D335" s="16" t="s">
        <v>921</v>
      </c>
      <c r="E335" s="138">
        <v>2000000.0</v>
      </c>
      <c r="F335" s="139"/>
      <c r="G335" s="19" t="s">
        <v>46</v>
      </c>
    </row>
    <row r="336" ht="14.25" customHeight="1">
      <c r="B336" s="56"/>
      <c r="C336" s="15">
        <v>45917.0</v>
      </c>
      <c r="D336" s="16" t="s">
        <v>64</v>
      </c>
      <c r="E336" s="138">
        <v>50000.0</v>
      </c>
      <c r="F336" s="139"/>
    </row>
    <row r="337" ht="14.25" customHeight="1">
      <c r="B337" s="56"/>
      <c r="C337" s="15">
        <v>45917.0</v>
      </c>
      <c r="D337" s="16" t="s">
        <v>391</v>
      </c>
      <c r="E337" s="138">
        <v>20000.0</v>
      </c>
      <c r="F337" s="139"/>
    </row>
    <row r="338" ht="14.25" customHeight="1">
      <c r="B338" s="56"/>
      <c r="C338" s="15">
        <v>45917.0</v>
      </c>
      <c r="D338" s="16" t="s">
        <v>922</v>
      </c>
      <c r="E338" s="138">
        <v>50000.0</v>
      </c>
      <c r="F338" s="139"/>
    </row>
    <row r="339" ht="14.25" customHeight="1">
      <c r="B339" s="56"/>
      <c r="C339" s="15">
        <v>45917.0</v>
      </c>
      <c r="D339" s="16" t="s">
        <v>519</v>
      </c>
      <c r="E339" s="138">
        <v>50000.0</v>
      </c>
      <c r="F339" s="139"/>
    </row>
    <row r="340" ht="14.25" customHeight="1">
      <c r="B340" s="56"/>
      <c r="C340" s="15">
        <v>45917.0</v>
      </c>
      <c r="D340" s="16" t="s">
        <v>27</v>
      </c>
      <c r="E340" s="138">
        <v>50000.0</v>
      </c>
      <c r="F340" s="139"/>
    </row>
    <row r="341" ht="14.25" customHeight="1">
      <c r="B341" s="56"/>
      <c r="C341" s="15">
        <v>45917.0</v>
      </c>
      <c r="D341" s="16" t="s">
        <v>809</v>
      </c>
      <c r="E341" s="138">
        <v>50000.0</v>
      </c>
      <c r="F341" s="139"/>
    </row>
    <row r="342" ht="14.25" customHeight="1">
      <c r="B342" s="56"/>
      <c r="C342" s="15">
        <v>45917.0</v>
      </c>
      <c r="D342" s="16" t="s">
        <v>212</v>
      </c>
      <c r="E342" s="138">
        <v>300000.0</v>
      </c>
      <c r="F342" s="139"/>
      <c r="G342" s="1"/>
    </row>
    <row r="343" ht="14.25" customHeight="1">
      <c r="B343" s="56"/>
      <c r="C343" s="15">
        <v>45917.0</v>
      </c>
      <c r="D343" s="16" t="s">
        <v>521</v>
      </c>
      <c r="E343" s="138">
        <v>100000.0</v>
      </c>
      <c r="F343" s="139"/>
    </row>
    <row r="344" ht="14.25" customHeight="1">
      <c r="B344" s="56"/>
      <c r="C344" s="15">
        <v>45917.0</v>
      </c>
      <c r="D344" s="16" t="s">
        <v>146</v>
      </c>
      <c r="E344" s="138">
        <v>300000.0</v>
      </c>
      <c r="F344" s="139"/>
    </row>
    <row r="345" ht="14.25" customHeight="1">
      <c r="B345" s="56"/>
      <c r="C345" s="15">
        <v>45918.0</v>
      </c>
      <c r="D345" s="16" t="s">
        <v>49</v>
      </c>
      <c r="E345" s="138">
        <v>60000.0</v>
      </c>
      <c r="F345" s="139"/>
    </row>
    <row r="346" ht="14.25" customHeight="1">
      <c r="B346" s="56"/>
      <c r="C346" s="15">
        <v>45918.0</v>
      </c>
      <c r="D346" s="16" t="s">
        <v>13</v>
      </c>
      <c r="E346" s="138">
        <v>100002.0</v>
      </c>
      <c r="F346" s="139"/>
      <c r="G346" s="19" t="s">
        <v>9</v>
      </c>
    </row>
    <row r="347" ht="14.25" customHeight="1">
      <c r="B347" s="56"/>
      <c r="C347" s="15">
        <v>45918.0</v>
      </c>
      <c r="D347" s="16" t="s">
        <v>803</v>
      </c>
      <c r="E347" s="138">
        <v>30000.0</v>
      </c>
      <c r="F347" s="139"/>
      <c r="G347" s="3" t="s">
        <v>9</v>
      </c>
    </row>
    <row r="348" ht="14.25" customHeight="1">
      <c r="B348" s="56"/>
      <c r="C348" s="15">
        <v>45918.0</v>
      </c>
      <c r="D348" s="16" t="s">
        <v>41</v>
      </c>
      <c r="E348" s="138">
        <v>200000.0</v>
      </c>
      <c r="F348" s="139"/>
    </row>
    <row r="349" ht="14.25" customHeight="1">
      <c r="B349" s="56"/>
      <c r="C349" s="15">
        <v>45918.0</v>
      </c>
      <c r="D349" s="16" t="s">
        <v>27</v>
      </c>
      <c r="E349" s="138">
        <v>50000.0</v>
      </c>
      <c r="F349" s="139"/>
      <c r="G349" s="1"/>
    </row>
    <row r="350" ht="14.25" customHeight="1">
      <c r="B350" s="56"/>
      <c r="C350" s="15">
        <v>45918.0</v>
      </c>
      <c r="D350" s="16" t="s">
        <v>391</v>
      </c>
      <c r="E350" s="138">
        <v>20000.0</v>
      </c>
      <c r="F350" s="139"/>
      <c r="G350" s="1"/>
    </row>
    <row r="351" ht="14.25" customHeight="1">
      <c r="B351" s="56"/>
      <c r="C351" s="15">
        <v>45918.0</v>
      </c>
      <c r="D351" s="16" t="s">
        <v>387</v>
      </c>
      <c r="E351" s="138">
        <v>100000.0</v>
      </c>
      <c r="F351" s="139"/>
    </row>
    <row r="352" ht="14.25" customHeight="1">
      <c r="B352" s="56"/>
      <c r="C352" s="15">
        <v>45918.0</v>
      </c>
      <c r="D352" s="16" t="s">
        <v>172</v>
      </c>
      <c r="E352" s="138">
        <v>120000.0</v>
      </c>
      <c r="F352" s="139"/>
      <c r="G352" s="19" t="s">
        <v>9</v>
      </c>
    </row>
    <row r="353" ht="14.25" customHeight="1">
      <c r="B353" s="56"/>
      <c r="C353" s="15">
        <v>45918.0</v>
      </c>
      <c r="D353" s="16" t="s">
        <v>103</v>
      </c>
      <c r="E353" s="138">
        <v>300000.0</v>
      </c>
      <c r="F353" s="139"/>
    </row>
    <row r="354" ht="14.25" customHeight="1">
      <c r="B354" s="56"/>
      <c r="C354" s="15">
        <v>45918.0</v>
      </c>
      <c r="D354" s="16" t="s">
        <v>797</v>
      </c>
      <c r="E354" s="142"/>
      <c r="F354" s="138">
        <v>9000000.0</v>
      </c>
    </row>
    <row r="355" ht="14.25" customHeight="1">
      <c r="B355" s="56"/>
      <c r="C355" s="15">
        <v>45918.0</v>
      </c>
      <c r="D355" s="16" t="s">
        <v>801</v>
      </c>
      <c r="E355" s="138">
        <v>35000.0</v>
      </c>
      <c r="F355" s="139"/>
    </row>
    <row r="356" ht="14.25" customHeight="1">
      <c r="B356" s="56"/>
      <c r="C356" s="15">
        <v>45918.0</v>
      </c>
      <c r="D356" s="16" t="s">
        <v>351</v>
      </c>
      <c r="E356" s="138">
        <v>500000.0</v>
      </c>
      <c r="F356" s="139"/>
      <c r="G356" s="19" t="s">
        <v>9</v>
      </c>
    </row>
    <row r="357" ht="14.25" customHeight="1">
      <c r="B357" s="56"/>
      <c r="C357" s="15">
        <v>45919.0</v>
      </c>
      <c r="D357" s="16" t="s">
        <v>45</v>
      </c>
      <c r="E357" s="138">
        <v>500000.0</v>
      </c>
      <c r="F357" s="139"/>
      <c r="G357" s="3" t="s">
        <v>46</v>
      </c>
    </row>
    <row r="358" ht="14.25" customHeight="1">
      <c r="B358" s="56"/>
      <c r="C358" s="15">
        <v>45919.0</v>
      </c>
      <c r="D358" s="16" t="s">
        <v>801</v>
      </c>
      <c r="E358" s="138">
        <v>35000.0</v>
      </c>
      <c r="F358" s="139"/>
    </row>
    <row r="359" ht="14.25" customHeight="1">
      <c r="B359" s="56"/>
      <c r="C359" s="15">
        <v>45919.0</v>
      </c>
      <c r="D359" s="16" t="s">
        <v>391</v>
      </c>
      <c r="E359" s="138">
        <v>20000.0</v>
      </c>
      <c r="F359" s="139"/>
    </row>
    <row r="360" ht="14.25" customHeight="1">
      <c r="B360" s="56"/>
      <c r="C360" s="15">
        <v>45919.0</v>
      </c>
      <c r="D360" s="16" t="s">
        <v>322</v>
      </c>
      <c r="E360" s="138">
        <v>1000000.0</v>
      </c>
      <c r="F360" s="139"/>
      <c r="G360" s="1"/>
    </row>
    <row r="361" ht="14.25" customHeight="1">
      <c r="B361" s="56"/>
      <c r="C361" s="15">
        <v>45919.0</v>
      </c>
      <c r="D361" s="16" t="s">
        <v>698</v>
      </c>
      <c r="E361" s="138">
        <v>200000.0</v>
      </c>
      <c r="F361" s="139"/>
    </row>
    <row r="362" ht="14.25" customHeight="1">
      <c r="B362" s="56"/>
      <c r="C362" s="15">
        <v>45919.0</v>
      </c>
      <c r="D362" s="16" t="s">
        <v>58</v>
      </c>
      <c r="E362" s="138">
        <v>126281.0</v>
      </c>
      <c r="F362" s="139"/>
    </row>
    <row r="363" ht="14.25" customHeight="1">
      <c r="B363" s="56"/>
      <c r="C363" s="15">
        <v>45919.0</v>
      </c>
      <c r="D363" s="16" t="s">
        <v>57</v>
      </c>
      <c r="E363" s="138">
        <v>150000.0</v>
      </c>
      <c r="F363" s="139"/>
    </row>
    <row r="364" ht="14.25" customHeight="1">
      <c r="B364" s="56"/>
      <c r="C364" s="15">
        <v>45919.0</v>
      </c>
      <c r="D364" s="16" t="s">
        <v>923</v>
      </c>
      <c r="E364" s="138">
        <v>300000.0</v>
      </c>
      <c r="F364" s="139"/>
    </row>
    <row r="365" ht="14.25" customHeight="1">
      <c r="B365" s="56"/>
      <c r="C365" s="15">
        <v>45919.0</v>
      </c>
      <c r="D365" s="16" t="s">
        <v>812</v>
      </c>
      <c r="E365" s="138">
        <v>200000.0</v>
      </c>
      <c r="F365" s="139"/>
    </row>
    <row r="366" ht="14.25" customHeight="1">
      <c r="B366" s="56"/>
      <c r="C366" s="15">
        <v>45919.0</v>
      </c>
      <c r="D366" s="16" t="s">
        <v>41</v>
      </c>
      <c r="E366" s="138">
        <v>200000.0</v>
      </c>
      <c r="F366" s="139"/>
    </row>
    <row r="367" ht="14.25" customHeight="1">
      <c r="B367" s="56"/>
      <c r="C367" s="15">
        <v>45920.0</v>
      </c>
      <c r="D367" s="16" t="s">
        <v>924</v>
      </c>
      <c r="E367" s="142"/>
      <c r="F367" s="138">
        <v>1.0E7</v>
      </c>
      <c r="G367" s="19" t="s">
        <v>904</v>
      </c>
    </row>
    <row r="368" ht="14.25" customHeight="1">
      <c r="B368" s="56"/>
      <c r="C368" s="15">
        <v>45920.0</v>
      </c>
      <c r="D368" s="16" t="s">
        <v>925</v>
      </c>
      <c r="E368" s="142"/>
      <c r="F368" s="138">
        <v>500000.0</v>
      </c>
      <c r="G368" s="19" t="s">
        <v>289</v>
      </c>
    </row>
    <row r="369" ht="14.25" customHeight="1">
      <c r="B369" s="56"/>
      <c r="C369" s="15">
        <v>45920.0</v>
      </c>
      <c r="D369" s="16" t="s">
        <v>714</v>
      </c>
      <c r="E369" s="138">
        <v>500000.0</v>
      </c>
      <c r="F369" s="139"/>
    </row>
    <row r="370" ht="14.25" customHeight="1">
      <c r="B370" s="56"/>
      <c r="C370" s="15">
        <v>45920.0</v>
      </c>
      <c r="D370" s="16" t="s">
        <v>352</v>
      </c>
      <c r="E370" s="138">
        <v>1000000.0</v>
      </c>
      <c r="F370" s="139"/>
    </row>
    <row r="371" ht="14.25" customHeight="1">
      <c r="B371" s="56"/>
      <c r="C371" s="15">
        <v>45920.0</v>
      </c>
      <c r="D371" s="16" t="s">
        <v>926</v>
      </c>
      <c r="E371" s="142"/>
      <c r="F371" s="138">
        <v>47000.0</v>
      </c>
      <c r="G371" s="1"/>
    </row>
    <row r="372" ht="14.25" customHeight="1">
      <c r="B372" s="56"/>
      <c r="C372" s="15">
        <v>45920.0</v>
      </c>
      <c r="D372" s="16" t="s">
        <v>27</v>
      </c>
      <c r="E372" s="138">
        <v>50000.0</v>
      </c>
      <c r="F372" s="139"/>
    </row>
    <row r="373" ht="14.25" customHeight="1">
      <c r="B373" s="56"/>
      <c r="C373" s="15">
        <v>45921.0</v>
      </c>
      <c r="D373" s="16" t="s">
        <v>245</v>
      </c>
      <c r="E373" s="138">
        <v>100000.0</v>
      </c>
      <c r="F373" s="139"/>
    </row>
    <row r="374" ht="14.25" customHeight="1">
      <c r="B374" s="56"/>
      <c r="C374" s="15">
        <v>45921.0</v>
      </c>
      <c r="D374" s="16" t="s">
        <v>353</v>
      </c>
      <c r="E374" s="138">
        <v>50000.0</v>
      </c>
      <c r="F374" s="139"/>
    </row>
    <row r="375" ht="14.25" customHeight="1">
      <c r="B375" s="56"/>
      <c r="C375" s="15">
        <v>45921.0</v>
      </c>
      <c r="D375" s="16" t="s">
        <v>464</v>
      </c>
      <c r="E375" s="138">
        <v>52000.0</v>
      </c>
      <c r="F375" s="139"/>
    </row>
    <row r="376" ht="14.25" customHeight="1">
      <c r="B376" s="56"/>
      <c r="C376" s="15">
        <v>45921.0</v>
      </c>
      <c r="D376" s="16" t="s">
        <v>703</v>
      </c>
      <c r="E376" s="138">
        <v>100000.0</v>
      </c>
      <c r="F376" s="139"/>
    </row>
    <row r="377" ht="14.25" customHeight="1">
      <c r="B377" s="56"/>
      <c r="C377" s="15">
        <v>45921.0</v>
      </c>
      <c r="D377" s="16" t="s">
        <v>94</v>
      </c>
      <c r="E377" s="138">
        <v>25000.0</v>
      </c>
      <c r="F377" s="139"/>
      <c r="G377" s="19" t="s">
        <v>9</v>
      </c>
    </row>
    <row r="378" ht="14.25" customHeight="1">
      <c r="B378" s="56"/>
      <c r="C378" s="15">
        <v>45921.0</v>
      </c>
      <c r="D378" s="16" t="s">
        <v>143</v>
      </c>
      <c r="E378" s="138">
        <v>500000.0</v>
      </c>
      <c r="F378" s="139"/>
      <c r="G378" s="19" t="s">
        <v>9</v>
      </c>
    </row>
    <row r="379" ht="14.25" customHeight="1">
      <c r="B379" s="56"/>
      <c r="C379" s="15">
        <v>45921.0</v>
      </c>
      <c r="D379" s="16" t="s">
        <v>801</v>
      </c>
      <c r="E379" s="138">
        <v>35000.0</v>
      </c>
      <c r="F379" s="139"/>
    </row>
    <row r="380" ht="14.25" customHeight="1">
      <c r="B380" s="56"/>
      <c r="C380" s="15">
        <v>45921.0</v>
      </c>
      <c r="D380" s="16" t="s">
        <v>92</v>
      </c>
      <c r="E380" s="138">
        <v>100000.0</v>
      </c>
      <c r="F380" s="139"/>
    </row>
    <row r="381" ht="14.25" customHeight="1">
      <c r="B381" s="56"/>
      <c r="C381" s="15">
        <v>45921.0</v>
      </c>
      <c r="D381" s="16" t="s">
        <v>27</v>
      </c>
      <c r="E381" s="138">
        <v>100000.0</v>
      </c>
      <c r="F381" s="139"/>
    </row>
    <row r="382" ht="14.25" customHeight="1">
      <c r="B382" s="56"/>
      <c r="C382" s="15">
        <v>45921.0</v>
      </c>
      <c r="D382" s="16" t="s">
        <v>621</v>
      </c>
      <c r="E382" s="138">
        <v>1500000.0</v>
      </c>
      <c r="F382" s="139"/>
      <c r="G382" s="19" t="s">
        <v>9</v>
      </c>
    </row>
    <row r="383" ht="14.25" customHeight="1">
      <c r="B383" s="56"/>
      <c r="C383" s="15">
        <v>45921.0</v>
      </c>
      <c r="D383" s="16" t="s">
        <v>927</v>
      </c>
      <c r="E383" s="138">
        <v>100000.0</v>
      </c>
      <c r="F383" s="139"/>
      <c r="G383" s="19" t="s">
        <v>9</v>
      </c>
    </row>
    <row r="384" ht="14.25" customHeight="1">
      <c r="B384" s="56"/>
      <c r="C384" s="15">
        <v>45921.0</v>
      </c>
      <c r="D384" s="16" t="s">
        <v>782</v>
      </c>
      <c r="E384" s="138">
        <v>1000000.0</v>
      </c>
      <c r="F384" s="139"/>
      <c r="G384" s="19" t="s">
        <v>9</v>
      </c>
    </row>
    <row r="385" ht="14.25" customHeight="1">
      <c r="B385" s="56"/>
      <c r="C385" s="15">
        <v>45921.0</v>
      </c>
      <c r="D385" s="16" t="s">
        <v>704</v>
      </c>
      <c r="E385" s="138">
        <v>100000.0</v>
      </c>
      <c r="F385" s="139"/>
    </row>
    <row r="386" ht="14.25" customHeight="1">
      <c r="B386" s="56"/>
      <c r="C386" s="15">
        <v>45921.0</v>
      </c>
      <c r="D386" s="16" t="s">
        <v>928</v>
      </c>
      <c r="E386" s="138">
        <v>200000.0</v>
      </c>
      <c r="F386" s="139"/>
    </row>
    <row r="387" ht="14.25" customHeight="1">
      <c r="B387" s="56"/>
      <c r="C387" s="15">
        <v>45921.0</v>
      </c>
      <c r="D387" s="16" t="s">
        <v>49</v>
      </c>
      <c r="E387" s="138">
        <v>30000.0</v>
      </c>
      <c r="F387" s="139"/>
    </row>
    <row r="388" ht="14.25" customHeight="1">
      <c r="B388" s="56"/>
      <c r="C388" s="15">
        <v>45921.0</v>
      </c>
      <c r="D388" s="16" t="s">
        <v>100</v>
      </c>
      <c r="E388" s="138">
        <v>250000.0</v>
      </c>
      <c r="F388" s="139"/>
      <c r="G388" s="3" t="s">
        <v>9</v>
      </c>
    </row>
    <row r="389" ht="14.25" customHeight="1">
      <c r="B389" s="56"/>
      <c r="C389" s="15">
        <v>45921.0</v>
      </c>
      <c r="D389" s="16" t="s">
        <v>227</v>
      </c>
      <c r="E389" s="138">
        <v>100000.0</v>
      </c>
      <c r="F389" s="139"/>
    </row>
    <row r="390" ht="14.25" customHeight="1">
      <c r="B390" s="56"/>
      <c r="C390" s="15">
        <v>45921.0</v>
      </c>
      <c r="D390" s="16" t="s">
        <v>233</v>
      </c>
      <c r="E390" s="138">
        <v>300000.0</v>
      </c>
      <c r="F390" s="139"/>
    </row>
    <row r="391" ht="14.25" customHeight="1">
      <c r="B391" s="56"/>
      <c r="C391" s="15">
        <v>45921.0</v>
      </c>
      <c r="D391" s="16" t="s">
        <v>178</v>
      </c>
      <c r="E391" s="138">
        <v>100000.0</v>
      </c>
      <c r="F391" s="139"/>
      <c r="G391" s="19" t="s">
        <v>60</v>
      </c>
    </row>
    <row r="392" ht="14.25" customHeight="1">
      <c r="B392" s="56"/>
      <c r="C392" s="15">
        <v>45922.0</v>
      </c>
      <c r="D392" s="16" t="s">
        <v>929</v>
      </c>
      <c r="E392" s="138">
        <v>500000.0</v>
      </c>
      <c r="F392" s="139"/>
    </row>
    <row r="393" ht="14.25" customHeight="1">
      <c r="B393" s="56"/>
      <c r="C393" s="15">
        <v>45922.0</v>
      </c>
      <c r="D393" s="16" t="s">
        <v>127</v>
      </c>
      <c r="E393" s="138">
        <v>100000.0</v>
      </c>
      <c r="F393" s="139"/>
    </row>
    <row r="394" ht="14.25" customHeight="1">
      <c r="B394" s="56"/>
      <c r="C394" s="15">
        <v>45922.0</v>
      </c>
      <c r="D394" s="16" t="s">
        <v>727</v>
      </c>
      <c r="E394" s="138">
        <v>50000.0</v>
      </c>
      <c r="F394" s="139"/>
    </row>
    <row r="395" ht="14.25" customHeight="1">
      <c r="B395" s="56"/>
      <c r="C395" s="15">
        <v>45922.0</v>
      </c>
      <c r="D395" s="16" t="s">
        <v>64</v>
      </c>
      <c r="E395" s="138">
        <v>50000.0</v>
      </c>
      <c r="F395" s="139"/>
    </row>
    <row r="396" ht="14.25" customHeight="1">
      <c r="B396" s="56"/>
      <c r="C396" s="15">
        <v>45922.0</v>
      </c>
      <c r="D396" s="16" t="s">
        <v>391</v>
      </c>
      <c r="E396" s="138">
        <v>20000.0</v>
      </c>
      <c r="F396" s="139"/>
    </row>
    <row r="397" ht="14.25" customHeight="1">
      <c r="B397" s="56"/>
      <c r="C397" s="15">
        <v>45922.0</v>
      </c>
      <c r="D397" s="16" t="s">
        <v>27</v>
      </c>
      <c r="E397" s="138">
        <v>50000.0</v>
      </c>
      <c r="F397" s="139"/>
    </row>
    <row r="398" ht="14.25" customHeight="1">
      <c r="B398" s="56"/>
      <c r="C398" s="15">
        <v>45922.0</v>
      </c>
      <c r="D398" s="16" t="s">
        <v>508</v>
      </c>
      <c r="E398" s="138">
        <v>100000.0</v>
      </c>
      <c r="F398" s="139"/>
    </row>
    <row r="399" ht="14.25" customHeight="1">
      <c r="B399" s="56"/>
      <c r="C399" s="15">
        <v>45922.0</v>
      </c>
      <c r="D399" s="16" t="s">
        <v>340</v>
      </c>
      <c r="E399" s="138">
        <v>100000.0</v>
      </c>
      <c r="F399" s="142"/>
    </row>
    <row r="400" ht="14.25" customHeight="1">
      <c r="B400" s="56"/>
      <c r="C400" s="15">
        <v>45922.0</v>
      </c>
      <c r="D400" s="16" t="s">
        <v>930</v>
      </c>
      <c r="E400" s="142"/>
      <c r="F400" s="138">
        <v>3285039.0</v>
      </c>
      <c r="G400" s="1"/>
    </row>
    <row r="401" ht="14.25" customHeight="1">
      <c r="B401" s="56"/>
      <c r="C401" s="15">
        <v>45922.0</v>
      </c>
      <c r="D401" s="16" t="s">
        <v>911</v>
      </c>
      <c r="E401" s="138">
        <v>50000.0</v>
      </c>
      <c r="F401" s="142"/>
    </row>
    <row r="402" ht="14.25" customHeight="1">
      <c r="B402" s="56"/>
      <c r="C402" s="15">
        <v>45922.0</v>
      </c>
      <c r="D402" s="16" t="s">
        <v>115</v>
      </c>
      <c r="E402" s="138">
        <v>100000.0</v>
      </c>
      <c r="F402" s="142"/>
    </row>
    <row r="403" ht="14.25" customHeight="1">
      <c r="B403" s="56"/>
      <c r="C403" s="15">
        <v>45922.0</v>
      </c>
      <c r="D403" s="16" t="s">
        <v>185</v>
      </c>
      <c r="E403" s="138">
        <v>70000.0</v>
      </c>
      <c r="F403" s="142"/>
    </row>
    <row r="404" ht="14.25" customHeight="1">
      <c r="B404" s="56"/>
      <c r="C404" s="15">
        <v>45923.0</v>
      </c>
      <c r="D404" s="16" t="s">
        <v>693</v>
      </c>
      <c r="E404" s="138">
        <v>200000.0</v>
      </c>
      <c r="F404" s="142"/>
    </row>
    <row r="405" ht="14.25" customHeight="1">
      <c r="B405" s="56"/>
      <c r="C405" s="15">
        <v>45923.0</v>
      </c>
      <c r="D405" s="16" t="s">
        <v>148</v>
      </c>
      <c r="E405" s="138">
        <v>50000.0</v>
      </c>
      <c r="F405" s="142"/>
      <c r="G405" s="1"/>
    </row>
    <row r="406" ht="14.25" customHeight="1">
      <c r="B406" s="56"/>
      <c r="C406" s="15">
        <v>45923.0</v>
      </c>
      <c r="D406" s="16" t="s">
        <v>931</v>
      </c>
      <c r="E406" s="138">
        <v>200000.0</v>
      </c>
      <c r="F406" s="142"/>
    </row>
    <row r="407" ht="14.25" customHeight="1">
      <c r="B407" s="56"/>
      <c r="C407" s="15">
        <v>45923.0</v>
      </c>
      <c r="D407" s="16" t="s">
        <v>391</v>
      </c>
      <c r="E407" s="138">
        <v>20000.0</v>
      </c>
      <c r="F407" s="142"/>
      <c r="G407" s="1"/>
    </row>
    <row r="408" ht="14.25" customHeight="1">
      <c r="B408" s="56"/>
      <c r="C408" s="15">
        <v>45923.0</v>
      </c>
      <c r="D408" s="16" t="s">
        <v>920</v>
      </c>
      <c r="E408" s="138">
        <v>100000.0</v>
      </c>
      <c r="F408" s="142"/>
    </row>
    <row r="409" ht="14.25" customHeight="1">
      <c r="B409" s="56"/>
      <c r="C409" s="15">
        <v>45923.0</v>
      </c>
      <c r="D409" s="16" t="s">
        <v>932</v>
      </c>
      <c r="E409" s="138">
        <v>500000.0</v>
      </c>
      <c r="F409" s="142"/>
    </row>
    <row r="410" ht="14.25" customHeight="1">
      <c r="B410" s="56"/>
      <c r="C410" s="15">
        <v>45923.0</v>
      </c>
      <c r="D410" s="16" t="s">
        <v>27</v>
      </c>
      <c r="E410" s="138">
        <v>50000.0</v>
      </c>
      <c r="F410" s="142"/>
    </row>
    <row r="411" ht="14.25" customHeight="1">
      <c r="B411" s="56"/>
      <c r="C411" s="15">
        <v>45923.0</v>
      </c>
      <c r="D411" s="16" t="s">
        <v>408</v>
      </c>
      <c r="E411" s="138">
        <v>35000.0</v>
      </c>
      <c r="F411" s="142"/>
    </row>
    <row r="412" ht="14.25" customHeight="1">
      <c r="B412" s="56"/>
      <c r="C412" s="15">
        <v>45923.0</v>
      </c>
      <c r="D412" s="16" t="s">
        <v>396</v>
      </c>
      <c r="E412" s="138">
        <v>100000.0</v>
      </c>
      <c r="F412" s="139"/>
      <c r="G412" s="19" t="s">
        <v>9</v>
      </c>
    </row>
    <row r="413" ht="14.25" customHeight="1">
      <c r="B413" s="56"/>
      <c r="C413" s="15">
        <v>45923.0</v>
      </c>
      <c r="D413" s="16" t="s">
        <v>253</v>
      </c>
      <c r="E413" s="138">
        <v>1.2E7</v>
      </c>
      <c r="F413" s="139"/>
    </row>
    <row r="414" ht="14.25" customHeight="1">
      <c r="B414" s="56"/>
      <c r="C414" s="15">
        <v>45923.0</v>
      </c>
      <c r="D414" s="16" t="s">
        <v>701</v>
      </c>
      <c r="E414" s="138">
        <v>50000.0</v>
      </c>
      <c r="F414" s="139"/>
      <c r="G414" s="1"/>
    </row>
    <row r="415" ht="14.25" customHeight="1">
      <c r="B415" s="56"/>
      <c r="C415" s="15">
        <v>45923.0</v>
      </c>
      <c r="D415" s="16" t="s">
        <v>933</v>
      </c>
      <c r="E415" s="142"/>
      <c r="F415" s="138">
        <v>9150000.0</v>
      </c>
    </row>
    <row r="416" ht="14.25" customHeight="1">
      <c r="B416" s="56"/>
      <c r="C416" s="15">
        <v>45924.0</v>
      </c>
      <c r="D416" s="16" t="s">
        <v>49</v>
      </c>
      <c r="E416" s="138">
        <v>60000.0</v>
      </c>
      <c r="F416" s="139"/>
    </row>
    <row r="417" ht="14.25" customHeight="1">
      <c r="B417" s="56"/>
      <c r="C417" s="15">
        <v>45924.0</v>
      </c>
      <c r="D417" s="16" t="s">
        <v>391</v>
      </c>
      <c r="E417" s="138">
        <v>20000.0</v>
      </c>
      <c r="F417" s="139"/>
      <c r="G417" s="1"/>
    </row>
    <row r="418" ht="14.25" customHeight="1">
      <c r="B418" s="56"/>
      <c r="C418" s="15">
        <v>45924.0</v>
      </c>
      <c r="D418" s="16" t="s">
        <v>740</v>
      </c>
      <c r="E418" s="138">
        <v>228888.0</v>
      </c>
      <c r="F418" s="139"/>
    </row>
    <row r="419" ht="14.25" customHeight="1">
      <c r="B419" s="56"/>
      <c r="C419" s="15">
        <v>45924.0</v>
      </c>
      <c r="D419" s="16" t="s">
        <v>163</v>
      </c>
      <c r="E419" s="138">
        <v>5000000.0</v>
      </c>
      <c r="F419" s="139"/>
    </row>
    <row r="420" ht="14.25" customHeight="1">
      <c r="B420" s="56"/>
      <c r="C420" s="15">
        <v>45924.0</v>
      </c>
      <c r="D420" s="16" t="s">
        <v>172</v>
      </c>
      <c r="E420" s="138">
        <v>120000.0</v>
      </c>
      <c r="F420" s="139"/>
      <c r="G420" s="19" t="s">
        <v>9</v>
      </c>
    </row>
    <row r="421" ht="14.25" customHeight="1">
      <c r="B421" s="56"/>
      <c r="C421" s="15">
        <v>45925.0</v>
      </c>
      <c r="D421" s="16" t="s">
        <v>190</v>
      </c>
      <c r="E421" s="138">
        <v>200000.0</v>
      </c>
      <c r="F421" s="139"/>
      <c r="G421" s="1"/>
    </row>
    <row r="422" ht="14.25" customHeight="1">
      <c r="B422" s="56"/>
      <c r="C422" s="15">
        <v>45925.0</v>
      </c>
      <c r="D422" s="16" t="s">
        <v>756</v>
      </c>
      <c r="E422" s="138">
        <v>200000.0</v>
      </c>
      <c r="F422" s="139"/>
    </row>
    <row r="423" ht="14.25" customHeight="1">
      <c r="B423" s="56"/>
      <c r="C423" s="15">
        <v>45925.0</v>
      </c>
      <c r="D423" s="16" t="s">
        <v>391</v>
      </c>
      <c r="E423" s="138">
        <v>20000.0</v>
      </c>
      <c r="F423" s="139"/>
    </row>
    <row r="424" ht="14.25" customHeight="1">
      <c r="B424" s="56"/>
      <c r="C424" s="15">
        <v>45925.0</v>
      </c>
      <c r="D424" s="16" t="s">
        <v>49</v>
      </c>
      <c r="E424" s="138">
        <v>60000.0</v>
      </c>
      <c r="F424" s="139"/>
    </row>
    <row r="425" ht="14.25" customHeight="1">
      <c r="B425" s="56"/>
      <c r="C425" s="15">
        <v>45925.0</v>
      </c>
      <c r="D425" s="16" t="s">
        <v>251</v>
      </c>
      <c r="E425" s="138">
        <v>2000000.0</v>
      </c>
      <c r="F425" s="139"/>
      <c r="G425" s="19" t="s">
        <v>9</v>
      </c>
    </row>
    <row r="426" ht="14.25" customHeight="1">
      <c r="B426" s="56"/>
      <c r="C426" s="15">
        <v>45925.0</v>
      </c>
      <c r="D426" s="16" t="s">
        <v>27</v>
      </c>
      <c r="E426" s="138">
        <v>50000.0</v>
      </c>
      <c r="F426" s="139"/>
    </row>
    <row r="427" ht="14.25" customHeight="1">
      <c r="B427" s="56"/>
      <c r="C427" s="15">
        <v>45925.0</v>
      </c>
      <c r="D427" s="16" t="s">
        <v>148</v>
      </c>
      <c r="E427" s="138">
        <v>100000.0</v>
      </c>
      <c r="F427" s="139"/>
    </row>
    <row r="428" ht="14.25" customHeight="1">
      <c r="B428" s="56"/>
      <c r="C428" s="15">
        <v>45925.0</v>
      </c>
      <c r="D428" s="16" t="s">
        <v>744</v>
      </c>
      <c r="E428" s="138">
        <v>50000.0</v>
      </c>
      <c r="F428" s="139"/>
    </row>
    <row r="429" ht="14.25" customHeight="1">
      <c r="B429" s="56"/>
      <c r="C429" s="15">
        <v>45925.0</v>
      </c>
      <c r="D429" s="16" t="s">
        <v>841</v>
      </c>
      <c r="E429" s="138">
        <v>50000.0</v>
      </c>
      <c r="F429" s="139"/>
    </row>
    <row r="430" ht="14.25" customHeight="1">
      <c r="B430" s="56"/>
      <c r="C430" s="15">
        <v>45925.0</v>
      </c>
      <c r="D430" s="16" t="s">
        <v>934</v>
      </c>
      <c r="E430" s="138">
        <v>50000.0</v>
      </c>
      <c r="F430" s="139"/>
    </row>
    <row r="431" ht="14.25" customHeight="1">
      <c r="B431" s="56"/>
      <c r="C431" s="15">
        <v>45925.0</v>
      </c>
      <c r="D431" s="16" t="s">
        <v>249</v>
      </c>
      <c r="E431" s="138">
        <v>500000.0</v>
      </c>
      <c r="F431" s="139"/>
      <c r="G431" s="19" t="s">
        <v>9</v>
      </c>
    </row>
    <row r="432" ht="14.25" customHeight="1">
      <c r="B432" s="56"/>
      <c r="C432" s="15">
        <v>45925.0</v>
      </c>
      <c r="D432" s="16" t="s">
        <v>385</v>
      </c>
      <c r="E432" s="138">
        <v>100000.0</v>
      </c>
      <c r="F432" s="139"/>
      <c r="G432" s="19" t="s">
        <v>9</v>
      </c>
    </row>
    <row r="433" ht="14.25" customHeight="1">
      <c r="B433" s="56"/>
      <c r="C433" s="15">
        <v>45925.0</v>
      </c>
      <c r="D433" s="16" t="s">
        <v>935</v>
      </c>
      <c r="E433" s="142"/>
      <c r="F433" s="138">
        <v>3000000.0</v>
      </c>
    </row>
    <row r="434" ht="14.25" customHeight="1">
      <c r="B434" s="56"/>
      <c r="C434" s="15">
        <v>45925.0</v>
      </c>
      <c r="D434" s="16" t="s">
        <v>896</v>
      </c>
      <c r="E434" s="142"/>
      <c r="F434" s="138">
        <v>3000000.0</v>
      </c>
    </row>
    <row r="435" ht="14.25" customHeight="1">
      <c r="B435" s="56"/>
      <c r="C435" s="15">
        <v>45925.0</v>
      </c>
      <c r="D435" s="16" t="s">
        <v>898</v>
      </c>
      <c r="E435" s="142"/>
      <c r="F435" s="138">
        <v>1500000.0</v>
      </c>
    </row>
    <row r="436" ht="14.25" customHeight="1">
      <c r="B436" s="56"/>
      <c r="C436" s="15">
        <v>45925.0</v>
      </c>
      <c r="D436" s="16" t="s">
        <v>936</v>
      </c>
      <c r="E436" s="142"/>
      <c r="F436" s="138">
        <v>1500000.0</v>
      </c>
    </row>
    <row r="437" ht="14.25" customHeight="1">
      <c r="B437" s="56"/>
      <c r="C437" s="15">
        <v>45925.0</v>
      </c>
      <c r="D437" s="16" t="s">
        <v>408</v>
      </c>
      <c r="E437" s="138">
        <v>35000.0</v>
      </c>
      <c r="F437" s="139"/>
    </row>
    <row r="438" ht="14.25" customHeight="1">
      <c r="B438" s="56"/>
      <c r="C438" s="15">
        <v>45925.0</v>
      </c>
      <c r="D438" s="16" t="s">
        <v>376</v>
      </c>
      <c r="E438" s="138">
        <v>50000.0</v>
      </c>
      <c r="F438" s="139"/>
      <c r="G438" s="19" t="s">
        <v>9</v>
      </c>
    </row>
    <row r="439" ht="14.25" customHeight="1">
      <c r="B439" s="56"/>
      <c r="C439" s="15">
        <v>45926.0</v>
      </c>
      <c r="D439" s="16" t="s">
        <v>301</v>
      </c>
      <c r="E439" s="138">
        <v>200000.0</v>
      </c>
      <c r="F439" s="139"/>
    </row>
    <row r="440" ht="14.25" customHeight="1">
      <c r="B440" s="56"/>
      <c r="C440" s="15">
        <v>45926.0</v>
      </c>
      <c r="D440" s="16" t="s">
        <v>45</v>
      </c>
      <c r="E440" s="138">
        <v>500000.0</v>
      </c>
      <c r="F440" s="139"/>
      <c r="G440" s="19" t="s">
        <v>46</v>
      </c>
    </row>
    <row r="441" ht="14.25" customHeight="1">
      <c r="B441" s="56"/>
      <c r="C441" s="15">
        <v>45926.0</v>
      </c>
      <c r="D441" s="16" t="s">
        <v>111</v>
      </c>
      <c r="E441" s="138">
        <v>50000.0</v>
      </c>
      <c r="F441" s="139"/>
    </row>
    <row r="442" ht="14.25" customHeight="1">
      <c r="B442" s="56"/>
      <c r="C442" s="15">
        <v>45926.0</v>
      </c>
      <c r="D442" s="16" t="s">
        <v>10</v>
      </c>
      <c r="E442" s="138">
        <v>15000.0</v>
      </c>
      <c r="F442" s="139"/>
    </row>
    <row r="443" ht="14.25" customHeight="1">
      <c r="B443" s="56"/>
      <c r="C443" s="15">
        <v>45926.0</v>
      </c>
      <c r="D443" s="16" t="s">
        <v>391</v>
      </c>
      <c r="E443" s="138">
        <v>20000.0</v>
      </c>
      <c r="F443" s="142"/>
    </row>
    <row r="444" ht="14.25" customHeight="1">
      <c r="B444" s="56"/>
      <c r="C444" s="15">
        <v>45926.0</v>
      </c>
      <c r="D444" s="16" t="s">
        <v>740</v>
      </c>
      <c r="E444" s="138">
        <v>82828.0</v>
      </c>
      <c r="F444" s="142"/>
      <c r="G444" s="1"/>
    </row>
    <row r="445" ht="14.25" customHeight="1">
      <c r="B445" s="56"/>
      <c r="C445" s="15">
        <v>45926.0</v>
      </c>
      <c r="D445" s="16" t="s">
        <v>58</v>
      </c>
      <c r="E445" s="138">
        <v>129454.0</v>
      </c>
      <c r="F445" s="142"/>
    </row>
    <row r="446" ht="14.25" customHeight="1">
      <c r="B446" s="56"/>
      <c r="C446" s="15">
        <v>45926.0</v>
      </c>
      <c r="D446" s="16" t="s">
        <v>27</v>
      </c>
      <c r="E446" s="138">
        <v>50000.0</v>
      </c>
      <c r="F446" s="142"/>
      <c r="G446" s="1"/>
    </row>
    <row r="447" ht="14.25" customHeight="1">
      <c r="B447" s="56"/>
      <c r="C447" s="15">
        <v>45926.0</v>
      </c>
      <c r="D447" s="16" t="s">
        <v>407</v>
      </c>
      <c r="E447" s="138">
        <v>1000000.0</v>
      </c>
      <c r="F447" s="142"/>
    </row>
    <row r="448" ht="14.25" customHeight="1">
      <c r="B448" s="56"/>
      <c r="C448" s="15">
        <v>45926.0</v>
      </c>
      <c r="D448" s="16" t="s">
        <v>353</v>
      </c>
      <c r="E448" s="138">
        <v>50000.0</v>
      </c>
      <c r="F448" s="142"/>
    </row>
    <row r="449" ht="14.25" customHeight="1">
      <c r="B449" s="56"/>
      <c r="C449" s="15">
        <v>45926.0</v>
      </c>
      <c r="D449" s="16" t="s">
        <v>49</v>
      </c>
      <c r="E449" s="138">
        <v>120000.0</v>
      </c>
      <c r="F449" s="142"/>
    </row>
    <row r="450" ht="14.25" customHeight="1">
      <c r="B450" s="56"/>
      <c r="C450" s="15">
        <v>45926.0</v>
      </c>
      <c r="D450" s="16" t="s">
        <v>937</v>
      </c>
      <c r="E450" s="138">
        <v>1000000.0</v>
      </c>
      <c r="F450" s="142"/>
    </row>
    <row r="451" ht="14.25" customHeight="1">
      <c r="B451" s="56"/>
      <c r="C451" s="15">
        <v>45926.0</v>
      </c>
      <c r="D451" s="16" t="s">
        <v>740</v>
      </c>
      <c r="E451" s="138">
        <v>288828.0</v>
      </c>
      <c r="F451" s="142"/>
      <c r="G451" s="1"/>
    </row>
    <row r="452" ht="14.25" customHeight="1">
      <c r="B452" s="56"/>
      <c r="C452" s="15">
        <v>45926.0</v>
      </c>
      <c r="D452" s="16" t="s">
        <v>254</v>
      </c>
      <c r="E452" s="138">
        <v>50000.0</v>
      </c>
      <c r="F452" s="142"/>
      <c r="G452" s="19" t="s">
        <v>9</v>
      </c>
    </row>
    <row r="453" ht="14.25" customHeight="1">
      <c r="B453" s="56"/>
      <c r="C453" s="15">
        <v>45926.0</v>
      </c>
      <c r="D453" s="16" t="s">
        <v>213</v>
      </c>
      <c r="E453" s="138">
        <v>100000.0</v>
      </c>
      <c r="F453" s="142"/>
      <c r="G453" s="1"/>
    </row>
    <row r="454" ht="14.25" customHeight="1">
      <c r="B454" s="56"/>
      <c r="C454" s="15">
        <v>45927.0</v>
      </c>
      <c r="D454" s="16" t="s">
        <v>870</v>
      </c>
      <c r="E454" s="143">
        <v>500000.0</v>
      </c>
      <c r="F454" s="146"/>
    </row>
    <row r="455" ht="14.25" customHeight="1">
      <c r="B455" s="56">
        <v>1.0</v>
      </c>
      <c r="C455" s="15">
        <v>45927.0</v>
      </c>
      <c r="D455" s="16" t="s">
        <v>262</v>
      </c>
      <c r="E455" s="145">
        <v>150000.0</v>
      </c>
      <c r="F455" s="146"/>
    </row>
    <row r="456" ht="14.25" customHeight="1">
      <c r="B456" s="56">
        <f t="shared" ref="B456:B531" si="1">B455+1</f>
        <v>2</v>
      </c>
      <c r="C456" s="15">
        <v>45927.0</v>
      </c>
      <c r="D456" s="16" t="s">
        <v>408</v>
      </c>
      <c r="E456" s="138">
        <v>35000.0</v>
      </c>
      <c r="F456" s="139"/>
      <c r="G456" s="89"/>
    </row>
    <row r="457" ht="14.25" customHeight="1">
      <c r="B457" s="56">
        <f t="shared" si="1"/>
        <v>3</v>
      </c>
      <c r="C457" s="15">
        <v>45927.0</v>
      </c>
      <c r="D457" s="16" t="s">
        <v>307</v>
      </c>
      <c r="E457" s="142"/>
      <c r="F457" s="138">
        <v>1075000.0</v>
      </c>
      <c r="G457" s="19" t="s">
        <v>904</v>
      </c>
    </row>
    <row r="458" ht="14.25" customHeight="1">
      <c r="B458" s="56">
        <f t="shared" si="1"/>
        <v>4</v>
      </c>
      <c r="C458" s="15">
        <v>45927.0</v>
      </c>
      <c r="D458" s="16" t="s">
        <v>310</v>
      </c>
      <c r="E458" s="142"/>
      <c r="F458" s="138">
        <v>300000.0</v>
      </c>
      <c r="G458" s="19" t="s">
        <v>289</v>
      </c>
    </row>
    <row r="459" ht="14.25" customHeight="1">
      <c r="B459" s="56">
        <f t="shared" si="1"/>
        <v>5</v>
      </c>
      <c r="C459" s="15">
        <v>45927.0</v>
      </c>
      <c r="D459" s="16" t="s">
        <v>642</v>
      </c>
      <c r="E459" s="142"/>
      <c r="F459" s="138">
        <v>300000.0</v>
      </c>
      <c r="G459" s="20" t="s">
        <v>289</v>
      </c>
    </row>
    <row r="460" ht="14.25" customHeight="1">
      <c r="B460" s="56">
        <f t="shared" si="1"/>
        <v>6</v>
      </c>
      <c r="C460" s="15">
        <v>45927.0</v>
      </c>
      <c r="D460" s="16" t="s">
        <v>938</v>
      </c>
      <c r="E460" s="142"/>
      <c r="F460" s="138">
        <v>1500000.0</v>
      </c>
    </row>
    <row r="461" ht="14.25" customHeight="1">
      <c r="B461" s="56">
        <f t="shared" si="1"/>
        <v>7</v>
      </c>
      <c r="C461" s="15">
        <v>45927.0</v>
      </c>
      <c r="D461" s="16" t="s">
        <v>307</v>
      </c>
      <c r="E461" s="142"/>
      <c r="F461" s="138">
        <v>350000.0</v>
      </c>
      <c r="G461" s="19" t="s">
        <v>289</v>
      </c>
    </row>
    <row r="462" ht="14.25" customHeight="1">
      <c r="B462" s="56">
        <f t="shared" si="1"/>
        <v>8</v>
      </c>
      <c r="C462" s="15">
        <v>45927.0</v>
      </c>
      <c r="D462" s="16" t="s">
        <v>896</v>
      </c>
      <c r="E462" s="142"/>
      <c r="F462" s="138">
        <v>3000000.0</v>
      </c>
      <c r="G462" s="166"/>
    </row>
    <row r="463" ht="14.25" customHeight="1">
      <c r="B463" s="56">
        <f t="shared" si="1"/>
        <v>9</v>
      </c>
      <c r="C463" s="15">
        <v>45927.0</v>
      </c>
      <c r="D463" s="16" t="s">
        <v>935</v>
      </c>
      <c r="E463" s="142"/>
      <c r="F463" s="138">
        <v>3000000.0</v>
      </c>
      <c r="G463" s="43"/>
    </row>
    <row r="464" ht="14.25" customHeight="1">
      <c r="B464" s="56">
        <f t="shared" si="1"/>
        <v>10</v>
      </c>
      <c r="C464" s="15">
        <v>45927.0</v>
      </c>
      <c r="D464" s="16" t="s">
        <v>939</v>
      </c>
      <c r="E464" s="142"/>
      <c r="F464" s="138">
        <v>1500000.0</v>
      </c>
      <c r="G464" s="167"/>
    </row>
    <row r="465" ht="14.25" customHeight="1">
      <c r="B465" s="56">
        <f t="shared" si="1"/>
        <v>11</v>
      </c>
      <c r="C465" s="15">
        <v>45927.0</v>
      </c>
      <c r="D465" s="16" t="s">
        <v>940</v>
      </c>
      <c r="E465" s="138">
        <v>50123.0</v>
      </c>
      <c r="F465" s="139"/>
      <c r="G465" s="168"/>
    </row>
    <row r="466" ht="14.25" customHeight="1">
      <c r="B466" s="56">
        <f t="shared" si="1"/>
        <v>12</v>
      </c>
      <c r="C466" s="15">
        <v>45927.0</v>
      </c>
      <c r="D466" s="16" t="s">
        <v>27</v>
      </c>
      <c r="E466" s="138">
        <v>50000.0</v>
      </c>
      <c r="F466" s="139"/>
      <c r="G466" s="43"/>
    </row>
    <row r="467" ht="14.25" customHeight="1">
      <c r="B467" s="56">
        <f t="shared" si="1"/>
        <v>13</v>
      </c>
      <c r="C467" s="15">
        <v>45927.0</v>
      </c>
      <c r="D467" s="16" t="s">
        <v>941</v>
      </c>
      <c r="E467" s="138">
        <v>500000.0</v>
      </c>
      <c r="F467" s="139"/>
      <c r="G467" s="43"/>
    </row>
    <row r="468" ht="14.25" customHeight="1">
      <c r="B468" s="56">
        <f t="shared" si="1"/>
        <v>14</v>
      </c>
      <c r="C468" s="15">
        <v>45927.0</v>
      </c>
      <c r="D468" s="16" t="s">
        <v>815</v>
      </c>
      <c r="E468" s="138">
        <v>100000.0</v>
      </c>
      <c r="F468" s="139"/>
      <c r="G468" s="45" t="s">
        <v>9</v>
      </c>
    </row>
    <row r="469" ht="14.25" customHeight="1">
      <c r="B469" s="56">
        <f t="shared" si="1"/>
        <v>15</v>
      </c>
      <c r="C469" s="15">
        <v>45927.0</v>
      </c>
      <c r="D469" s="16" t="s">
        <v>588</v>
      </c>
      <c r="E469" s="138">
        <v>300000.0</v>
      </c>
      <c r="F469" s="139"/>
      <c r="G469" s="45" t="s">
        <v>9</v>
      </c>
    </row>
    <row r="470" ht="14.25" customHeight="1">
      <c r="B470" s="56">
        <f t="shared" si="1"/>
        <v>16</v>
      </c>
      <c r="C470" s="15">
        <v>45928.0</v>
      </c>
      <c r="D470" s="16" t="s">
        <v>260</v>
      </c>
      <c r="E470" s="138">
        <v>200000.0</v>
      </c>
      <c r="F470" s="139"/>
    </row>
    <row r="471" ht="14.25" customHeight="1">
      <c r="B471" s="56">
        <f t="shared" si="1"/>
        <v>17</v>
      </c>
      <c r="C471" s="15">
        <v>45928.0</v>
      </c>
      <c r="D471" s="16" t="s">
        <v>19</v>
      </c>
      <c r="E471" s="138">
        <v>100000.0</v>
      </c>
      <c r="F471" s="139"/>
      <c r="G471" s="43"/>
    </row>
    <row r="472" ht="14.25" customHeight="1">
      <c r="B472" s="56">
        <f t="shared" si="1"/>
        <v>18</v>
      </c>
      <c r="C472" s="15">
        <v>45928.0</v>
      </c>
      <c r="D472" s="16" t="s">
        <v>92</v>
      </c>
      <c r="E472" s="138">
        <v>100000.0</v>
      </c>
      <c r="F472" s="139"/>
      <c r="G472" s="89"/>
    </row>
    <row r="473" ht="14.25" customHeight="1">
      <c r="B473" s="56">
        <f t="shared" si="1"/>
        <v>19</v>
      </c>
      <c r="C473" s="15">
        <v>45928.0</v>
      </c>
      <c r="D473" s="16" t="s">
        <v>803</v>
      </c>
      <c r="E473" s="138">
        <v>30000.0</v>
      </c>
      <c r="F473" s="139"/>
      <c r="G473" s="90" t="s">
        <v>9</v>
      </c>
    </row>
    <row r="474" ht="14.25" customHeight="1">
      <c r="B474" s="56">
        <f t="shared" si="1"/>
        <v>20</v>
      </c>
      <c r="C474" s="15">
        <v>45928.0</v>
      </c>
      <c r="D474" s="16" t="s">
        <v>94</v>
      </c>
      <c r="E474" s="138">
        <v>25000.0</v>
      </c>
      <c r="F474" s="139"/>
      <c r="G474" s="89"/>
    </row>
    <row r="475" ht="14.25" customHeight="1">
      <c r="B475" s="56">
        <f t="shared" si="1"/>
        <v>21</v>
      </c>
      <c r="C475" s="15">
        <v>45928.0</v>
      </c>
      <c r="D475" s="16" t="s">
        <v>143</v>
      </c>
      <c r="E475" s="138">
        <v>500000.0</v>
      </c>
      <c r="F475" s="139"/>
      <c r="G475" s="90" t="s">
        <v>9</v>
      </c>
    </row>
    <row r="476" ht="14.25" customHeight="1">
      <c r="B476" s="56">
        <f t="shared" si="1"/>
        <v>22</v>
      </c>
      <c r="C476" s="15">
        <v>45928.0</v>
      </c>
      <c r="D476" s="16" t="s">
        <v>100</v>
      </c>
      <c r="E476" s="138">
        <v>250000.0</v>
      </c>
      <c r="F476" s="139"/>
      <c r="G476" s="90" t="s">
        <v>9</v>
      </c>
    </row>
    <row r="477" ht="14.25" customHeight="1">
      <c r="B477" s="56">
        <f t="shared" si="1"/>
        <v>23</v>
      </c>
      <c r="C477" s="15">
        <v>45928.0</v>
      </c>
      <c r="D477" s="16" t="s">
        <v>167</v>
      </c>
      <c r="E477" s="138">
        <v>1000000.0</v>
      </c>
      <c r="F477" s="139"/>
      <c r="G477" s="89"/>
    </row>
    <row r="478" ht="14.25" customHeight="1">
      <c r="B478" s="56">
        <f t="shared" si="1"/>
        <v>24</v>
      </c>
      <c r="C478" s="15">
        <v>45928.0</v>
      </c>
      <c r="D478" s="16" t="s">
        <v>27</v>
      </c>
      <c r="E478" s="138">
        <v>100000.0</v>
      </c>
      <c r="F478" s="139"/>
      <c r="G478" s="89"/>
    </row>
    <row r="479" ht="14.25" customHeight="1">
      <c r="B479" s="56">
        <f t="shared" si="1"/>
        <v>25</v>
      </c>
      <c r="C479" s="15">
        <v>45928.0</v>
      </c>
      <c r="D479" s="16" t="s">
        <v>621</v>
      </c>
      <c r="E479" s="138">
        <v>1500000.0</v>
      </c>
      <c r="F479" s="139"/>
      <c r="G479" s="92"/>
    </row>
    <row r="480" ht="14.25" customHeight="1">
      <c r="B480" s="56">
        <f t="shared" si="1"/>
        <v>26</v>
      </c>
      <c r="C480" s="15">
        <v>45928.0</v>
      </c>
      <c r="D480" s="16" t="s">
        <v>172</v>
      </c>
      <c r="E480" s="138">
        <v>120000.0</v>
      </c>
      <c r="F480" s="139"/>
      <c r="G480" s="90" t="s">
        <v>9</v>
      </c>
    </row>
    <row r="481" ht="14.25" customHeight="1">
      <c r="B481" s="56">
        <f t="shared" si="1"/>
        <v>27</v>
      </c>
      <c r="C481" s="15">
        <v>45928.0</v>
      </c>
      <c r="D481" s="16" t="s">
        <v>942</v>
      </c>
      <c r="E481" s="138">
        <v>1000000.0</v>
      </c>
      <c r="F481" s="139"/>
      <c r="G481" s="89"/>
    </row>
    <row r="482" ht="14.25" customHeight="1">
      <c r="B482" s="56">
        <f t="shared" si="1"/>
        <v>28</v>
      </c>
      <c r="C482" s="15">
        <v>45928.0</v>
      </c>
      <c r="D482" s="16" t="s">
        <v>943</v>
      </c>
      <c r="E482" s="138">
        <v>500000.0</v>
      </c>
      <c r="F482" s="139"/>
      <c r="G482" s="1"/>
    </row>
    <row r="483" ht="14.25" customHeight="1">
      <c r="B483" s="56">
        <f t="shared" si="1"/>
        <v>29</v>
      </c>
      <c r="C483" s="15">
        <v>45928.0</v>
      </c>
      <c r="D483" s="16" t="s">
        <v>862</v>
      </c>
      <c r="E483" s="138">
        <v>500000.0</v>
      </c>
      <c r="F483" s="139"/>
      <c r="G483" s="92"/>
    </row>
    <row r="484" ht="14.25" customHeight="1">
      <c r="B484" s="56">
        <f t="shared" si="1"/>
        <v>30</v>
      </c>
      <c r="C484" s="15">
        <v>45928.0</v>
      </c>
      <c r="D484" s="16" t="s">
        <v>782</v>
      </c>
      <c r="E484" s="138">
        <v>1000000.0</v>
      </c>
      <c r="F484" s="139"/>
      <c r="G484" s="90" t="s">
        <v>9</v>
      </c>
    </row>
    <row r="485" ht="14.25" customHeight="1">
      <c r="B485" s="56">
        <f t="shared" si="1"/>
        <v>31</v>
      </c>
      <c r="C485" s="15">
        <v>45928.0</v>
      </c>
      <c r="D485" s="16" t="s">
        <v>47</v>
      </c>
      <c r="E485" s="138">
        <v>300000.0</v>
      </c>
      <c r="F485" s="139"/>
      <c r="G485" s="45" t="s">
        <v>9</v>
      </c>
    </row>
    <row r="486" ht="14.25" customHeight="1">
      <c r="B486" s="56">
        <f t="shared" si="1"/>
        <v>32</v>
      </c>
      <c r="C486" s="15">
        <v>45928.0</v>
      </c>
      <c r="D486" s="16" t="s">
        <v>801</v>
      </c>
      <c r="E486" s="138">
        <v>35000.0</v>
      </c>
      <c r="F486" s="139"/>
      <c r="G486" s="89"/>
    </row>
    <row r="487" ht="14.25" customHeight="1">
      <c r="B487" s="56">
        <f t="shared" si="1"/>
        <v>33</v>
      </c>
      <c r="C487" s="15">
        <v>45928.0</v>
      </c>
      <c r="D487" s="16" t="s">
        <v>376</v>
      </c>
      <c r="E487" s="138">
        <v>50000.0</v>
      </c>
      <c r="F487" s="139"/>
      <c r="G487" s="95" t="s">
        <v>9</v>
      </c>
    </row>
    <row r="488" ht="14.25" customHeight="1">
      <c r="B488" s="56">
        <f t="shared" si="1"/>
        <v>34</v>
      </c>
      <c r="C488" s="15">
        <v>45928.0</v>
      </c>
      <c r="D488" s="16" t="s">
        <v>944</v>
      </c>
      <c r="E488" s="138">
        <v>1500000.0</v>
      </c>
      <c r="F488" s="139"/>
      <c r="G488" s="89"/>
    </row>
    <row r="489" ht="14.25" customHeight="1">
      <c r="B489" s="56">
        <f t="shared" si="1"/>
        <v>35</v>
      </c>
      <c r="C489" s="15">
        <v>45928.0</v>
      </c>
      <c r="D489" s="16" t="s">
        <v>178</v>
      </c>
      <c r="E489" s="138">
        <v>100000.0</v>
      </c>
      <c r="F489" s="139"/>
      <c r="G489" s="44" t="s">
        <v>60</v>
      </c>
    </row>
    <row r="490" ht="14.25" customHeight="1">
      <c r="B490" s="56">
        <f t="shared" si="1"/>
        <v>36</v>
      </c>
      <c r="C490" s="15">
        <v>45929.0</v>
      </c>
      <c r="D490" s="16" t="s">
        <v>127</v>
      </c>
      <c r="E490" s="138">
        <v>100000.0</v>
      </c>
      <c r="F490" s="139"/>
      <c r="G490" s="89"/>
    </row>
    <row r="491" ht="14.25" customHeight="1">
      <c r="B491" s="56">
        <f t="shared" si="1"/>
        <v>37</v>
      </c>
      <c r="C491" s="15">
        <v>45929.0</v>
      </c>
      <c r="D491" s="16" t="s">
        <v>727</v>
      </c>
      <c r="E491" s="138">
        <v>50000.0</v>
      </c>
      <c r="F491" s="139"/>
      <c r="G491" s="110"/>
    </row>
    <row r="492" ht="14.25" customHeight="1">
      <c r="B492" s="56">
        <f t="shared" si="1"/>
        <v>38</v>
      </c>
      <c r="C492" s="15">
        <v>45929.0</v>
      </c>
      <c r="D492" s="16" t="s">
        <v>27</v>
      </c>
      <c r="E492" s="138">
        <v>50000.0</v>
      </c>
      <c r="F492" s="139"/>
      <c r="G492" s="89"/>
    </row>
    <row r="493" ht="14.25" customHeight="1">
      <c r="B493" s="56">
        <f t="shared" si="1"/>
        <v>39</v>
      </c>
      <c r="C493" s="15">
        <v>45929.0</v>
      </c>
      <c r="D493" s="16" t="s">
        <v>391</v>
      </c>
      <c r="E493" s="138">
        <v>20000.0</v>
      </c>
      <c r="F493" s="139"/>
      <c r="G493" s="96"/>
    </row>
    <row r="494" ht="14.25" customHeight="1">
      <c r="B494" s="56">
        <f t="shared" si="1"/>
        <v>40</v>
      </c>
      <c r="C494" s="15">
        <v>45929.0</v>
      </c>
      <c r="D494" s="16" t="s">
        <v>49</v>
      </c>
      <c r="E494" s="138">
        <v>60000.0</v>
      </c>
      <c r="F494" s="139"/>
      <c r="G494" s="96"/>
    </row>
    <row r="495" ht="14.25" customHeight="1">
      <c r="B495" s="56">
        <f t="shared" si="1"/>
        <v>41</v>
      </c>
      <c r="C495" s="15">
        <v>45929.0</v>
      </c>
      <c r="D495" s="16" t="s">
        <v>740</v>
      </c>
      <c r="E495" s="138">
        <v>88282.0</v>
      </c>
      <c r="F495" s="139"/>
      <c r="G495" s="96"/>
    </row>
    <row r="496" ht="14.25" customHeight="1">
      <c r="B496" s="56">
        <f t="shared" si="1"/>
        <v>42</v>
      </c>
      <c r="C496" s="15">
        <v>45929.0</v>
      </c>
      <c r="D496" s="16" t="s">
        <v>57</v>
      </c>
      <c r="E496" s="143">
        <v>75000.0</v>
      </c>
      <c r="F496" s="146"/>
      <c r="G496" s="96"/>
    </row>
    <row r="497" ht="14.25" customHeight="1">
      <c r="B497" s="56">
        <f t="shared" si="1"/>
        <v>43</v>
      </c>
      <c r="C497" s="15">
        <v>45929.0</v>
      </c>
      <c r="D497" s="16" t="s">
        <v>280</v>
      </c>
      <c r="E497" s="145">
        <v>100000.0</v>
      </c>
      <c r="F497" s="146"/>
      <c r="G497" s="96"/>
    </row>
    <row r="498" ht="14.25" customHeight="1">
      <c r="B498" s="56">
        <f t="shared" si="1"/>
        <v>44</v>
      </c>
      <c r="C498" s="15">
        <v>45929.0</v>
      </c>
      <c r="D498" s="16" t="s">
        <v>945</v>
      </c>
      <c r="E498" s="138">
        <v>300000.0</v>
      </c>
      <c r="F498" s="139"/>
      <c r="G498" s="42"/>
    </row>
    <row r="499" ht="14.25" customHeight="1">
      <c r="B499" s="56">
        <f t="shared" si="1"/>
        <v>45</v>
      </c>
      <c r="C499" s="15">
        <v>45929.0</v>
      </c>
      <c r="D499" s="16" t="s">
        <v>801</v>
      </c>
      <c r="E499" s="138">
        <v>35000.0</v>
      </c>
      <c r="F499" s="139"/>
      <c r="G499" s="96"/>
    </row>
    <row r="500" ht="14.25" customHeight="1">
      <c r="B500" s="56">
        <f t="shared" si="1"/>
        <v>46</v>
      </c>
      <c r="C500" s="15">
        <v>45929.0</v>
      </c>
      <c r="D500" s="16" t="s">
        <v>920</v>
      </c>
      <c r="E500" s="138">
        <v>100000.0</v>
      </c>
      <c r="F500" s="139"/>
      <c r="G500" s="96"/>
    </row>
    <row r="501" ht="14.25" customHeight="1">
      <c r="B501" s="56">
        <f t="shared" si="1"/>
        <v>47</v>
      </c>
      <c r="C501" s="15">
        <v>45929.0</v>
      </c>
      <c r="D501" s="16" t="s">
        <v>432</v>
      </c>
      <c r="E501" s="138">
        <v>5000000.0</v>
      </c>
      <c r="F501" s="139"/>
      <c r="G501" s="42"/>
    </row>
    <row r="502" ht="14.25" customHeight="1">
      <c r="B502" s="56">
        <f t="shared" si="1"/>
        <v>48</v>
      </c>
      <c r="C502" s="15">
        <v>45929.0</v>
      </c>
      <c r="D502" s="16" t="s">
        <v>744</v>
      </c>
      <c r="E502" s="138">
        <v>50000.0</v>
      </c>
      <c r="F502" s="139"/>
      <c r="G502" s="43"/>
    </row>
    <row r="503" ht="14.25" customHeight="1">
      <c r="B503" s="56">
        <f t="shared" si="1"/>
        <v>49</v>
      </c>
      <c r="C503" s="15">
        <v>45929.0</v>
      </c>
      <c r="D503" s="16" t="s">
        <v>396</v>
      </c>
      <c r="E503" s="142"/>
      <c r="F503" s="138">
        <v>3000000.0</v>
      </c>
      <c r="G503" s="97" t="s">
        <v>194</v>
      </c>
    </row>
    <row r="504" ht="14.25" customHeight="1">
      <c r="B504" s="56">
        <f t="shared" si="1"/>
        <v>50</v>
      </c>
      <c r="C504" s="15">
        <v>45929.0</v>
      </c>
      <c r="D504" s="16" t="s">
        <v>443</v>
      </c>
      <c r="E504" s="142"/>
      <c r="F504" s="138">
        <v>5000000.0</v>
      </c>
      <c r="G504" s="97" t="s">
        <v>194</v>
      </c>
    </row>
    <row r="505" ht="14.25" customHeight="1">
      <c r="B505" s="56">
        <f t="shared" si="1"/>
        <v>51</v>
      </c>
      <c r="C505" s="15">
        <v>45929.0</v>
      </c>
      <c r="D505" s="16" t="s">
        <v>442</v>
      </c>
      <c r="E505" s="142"/>
      <c r="F505" s="138">
        <v>3000000.0</v>
      </c>
      <c r="G505" s="97" t="s">
        <v>194</v>
      </c>
    </row>
    <row r="506" ht="14.25" customHeight="1">
      <c r="B506" s="56">
        <f t="shared" si="1"/>
        <v>52</v>
      </c>
      <c r="C506" s="15">
        <v>45929.0</v>
      </c>
      <c r="D506" s="16" t="s">
        <v>946</v>
      </c>
      <c r="E506" s="142"/>
      <c r="F506" s="138">
        <v>500000.0</v>
      </c>
      <c r="G506" s="97" t="s">
        <v>194</v>
      </c>
    </row>
    <row r="507" ht="14.25" customHeight="1">
      <c r="B507" s="56">
        <f t="shared" si="1"/>
        <v>53</v>
      </c>
      <c r="C507" s="15">
        <v>45929.0</v>
      </c>
      <c r="D507" s="16" t="s">
        <v>947</v>
      </c>
      <c r="E507" s="142"/>
      <c r="F507" s="138">
        <v>1000000.0</v>
      </c>
      <c r="G507" s="95" t="s">
        <v>194</v>
      </c>
    </row>
    <row r="508" ht="14.25" customHeight="1">
      <c r="B508" s="56">
        <f t="shared" si="1"/>
        <v>54</v>
      </c>
      <c r="C508" s="15">
        <v>45929.0</v>
      </c>
      <c r="D508" s="16" t="s">
        <v>948</v>
      </c>
      <c r="E508" s="142"/>
      <c r="F508" s="138">
        <v>189000.0</v>
      </c>
      <c r="G508" s="169"/>
    </row>
    <row r="509" ht="14.25" customHeight="1">
      <c r="B509" s="56">
        <f t="shared" si="1"/>
        <v>55</v>
      </c>
      <c r="C509" s="15">
        <v>45929.0</v>
      </c>
      <c r="D509" s="16" t="s">
        <v>842</v>
      </c>
      <c r="E509" s="138">
        <v>100000.0</v>
      </c>
      <c r="F509" s="139"/>
      <c r="G509" s="42"/>
    </row>
    <row r="510" ht="14.25" customHeight="1">
      <c r="B510" s="56">
        <f t="shared" si="1"/>
        <v>56</v>
      </c>
      <c r="C510" s="15">
        <v>45929.0</v>
      </c>
      <c r="D510" s="16" t="s">
        <v>273</v>
      </c>
      <c r="E510" s="138">
        <v>500000.0</v>
      </c>
      <c r="F510" s="139"/>
      <c r="G510" s="89"/>
    </row>
    <row r="511" ht="14.25" customHeight="1">
      <c r="B511" s="56">
        <f t="shared" si="1"/>
        <v>57</v>
      </c>
      <c r="C511" s="15">
        <v>45930.0</v>
      </c>
      <c r="D511" s="16" t="s">
        <v>768</v>
      </c>
      <c r="E511" s="138">
        <v>300000.0</v>
      </c>
      <c r="F511" s="139"/>
      <c r="G511" s="44" t="s">
        <v>9</v>
      </c>
    </row>
    <row r="512" ht="14.25" customHeight="1">
      <c r="B512" s="56">
        <f t="shared" si="1"/>
        <v>58</v>
      </c>
      <c r="C512" s="15">
        <v>45930.0</v>
      </c>
      <c r="D512" s="29" t="s">
        <v>187</v>
      </c>
      <c r="E512" s="138">
        <v>500000.0</v>
      </c>
      <c r="F512" s="139"/>
      <c r="G512" s="96"/>
    </row>
    <row r="513" ht="14.25" customHeight="1">
      <c r="B513" s="56">
        <f t="shared" si="1"/>
        <v>59</v>
      </c>
      <c r="C513" s="15">
        <v>45930.0</v>
      </c>
      <c r="D513" s="29" t="s">
        <v>391</v>
      </c>
      <c r="E513" s="138">
        <v>20000.0</v>
      </c>
      <c r="F513" s="139"/>
      <c r="G513" s="96"/>
    </row>
    <row r="514" ht="14.25" customHeight="1">
      <c r="B514" s="56">
        <f t="shared" si="1"/>
        <v>60</v>
      </c>
      <c r="C514" s="15">
        <v>45930.0</v>
      </c>
      <c r="D514" s="29" t="s">
        <v>637</v>
      </c>
      <c r="E514" s="138">
        <v>888888.0</v>
      </c>
      <c r="F514" s="139"/>
      <c r="G514" s="43"/>
    </row>
    <row r="515" ht="14.25" customHeight="1">
      <c r="B515" s="56">
        <f t="shared" si="1"/>
        <v>61</v>
      </c>
      <c r="C515" s="15">
        <v>45930.0</v>
      </c>
      <c r="D515" s="29" t="s">
        <v>27</v>
      </c>
      <c r="E515" s="138">
        <v>50000.0</v>
      </c>
      <c r="F515" s="139"/>
      <c r="G515" s="42"/>
    </row>
    <row r="516" ht="14.25" customHeight="1">
      <c r="B516" s="56">
        <f t="shared" si="1"/>
        <v>62</v>
      </c>
      <c r="C516" s="15">
        <v>45930.0</v>
      </c>
      <c r="D516" s="29" t="s">
        <v>949</v>
      </c>
      <c r="E516" s="138">
        <v>50000.0</v>
      </c>
      <c r="F516" s="139"/>
      <c r="G516" s="43"/>
    </row>
    <row r="517" ht="14.25" customHeight="1">
      <c r="B517" s="56">
        <f t="shared" si="1"/>
        <v>63</v>
      </c>
      <c r="C517" s="15">
        <v>45930.0</v>
      </c>
      <c r="D517" s="29" t="s">
        <v>801</v>
      </c>
      <c r="E517" s="138">
        <v>35000.0</v>
      </c>
      <c r="F517" s="139"/>
      <c r="G517" s="42"/>
    </row>
    <row r="518" ht="14.25" customHeight="1">
      <c r="B518" s="56">
        <f t="shared" si="1"/>
        <v>64</v>
      </c>
      <c r="C518" s="15">
        <v>45930.0</v>
      </c>
      <c r="D518" s="29" t="s">
        <v>586</v>
      </c>
      <c r="E518" s="138">
        <v>1000000.0</v>
      </c>
      <c r="F518" s="139"/>
      <c r="G518" s="170" t="s">
        <v>9</v>
      </c>
    </row>
    <row r="519" ht="14.25" customHeight="1">
      <c r="B519" s="56">
        <f t="shared" si="1"/>
        <v>65</v>
      </c>
      <c r="C519" s="15">
        <v>45930.0</v>
      </c>
      <c r="D519" s="29" t="s">
        <v>274</v>
      </c>
      <c r="E519" s="138">
        <v>100000.0</v>
      </c>
      <c r="F519" s="139"/>
      <c r="G519" s="170" t="s">
        <v>9</v>
      </c>
    </row>
    <row r="520" ht="14.25" customHeight="1">
      <c r="B520" s="56">
        <f t="shared" si="1"/>
        <v>66</v>
      </c>
      <c r="C520" s="15">
        <v>45930.0</v>
      </c>
      <c r="D520" s="29" t="s">
        <v>693</v>
      </c>
      <c r="E520" s="138">
        <v>200000.0</v>
      </c>
      <c r="F520" s="139"/>
      <c r="G520" s="42"/>
    </row>
    <row r="521" ht="14.25" customHeight="1">
      <c r="B521" s="56">
        <f t="shared" si="1"/>
        <v>67</v>
      </c>
      <c r="C521" s="15">
        <v>45930.0</v>
      </c>
      <c r="D521" s="29" t="s">
        <v>268</v>
      </c>
      <c r="E521" s="138">
        <v>50000.0</v>
      </c>
      <c r="F521" s="139"/>
      <c r="G521" s="89"/>
    </row>
    <row r="522" ht="14.25" customHeight="1">
      <c r="B522" s="56">
        <f t="shared" si="1"/>
        <v>68</v>
      </c>
      <c r="C522" s="15">
        <v>45930.0</v>
      </c>
      <c r="D522" s="29" t="s">
        <v>283</v>
      </c>
      <c r="E522" s="138">
        <v>100000.0</v>
      </c>
      <c r="F522" s="139"/>
      <c r="G522" s="169"/>
    </row>
    <row r="523" ht="14.25" customHeight="1">
      <c r="B523" s="56">
        <f t="shared" si="1"/>
        <v>69</v>
      </c>
      <c r="C523" s="15">
        <v>45930.0</v>
      </c>
      <c r="D523" s="29" t="s">
        <v>740</v>
      </c>
      <c r="E523" s="138">
        <v>82828.0</v>
      </c>
      <c r="F523" s="139"/>
      <c r="G523" s="169"/>
    </row>
    <row r="524" ht="14.25" customHeight="1">
      <c r="B524" s="56">
        <f t="shared" si="1"/>
        <v>70</v>
      </c>
      <c r="C524" s="15">
        <v>45930.0</v>
      </c>
      <c r="D524" s="29" t="s">
        <v>896</v>
      </c>
      <c r="E524" s="142"/>
      <c r="F524" s="138">
        <v>3000000.0</v>
      </c>
      <c r="G524" s="42"/>
    </row>
    <row r="525" ht="14.25" customHeight="1">
      <c r="B525" s="56">
        <f t="shared" si="1"/>
        <v>71</v>
      </c>
      <c r="C525" s="15">
        <v>45930.0</v>
      </c>
      <c r="D525" s="29" t="s">
        <v>950</v>
      </c>
      <c r="E525" s="142"/>
      <c r="F525" s="138">
        <v>1500000.0</v>
      </c>
      <c r="G525" s="43"/>
    </row>
    <row r="526" ht="14.25" customHeight="1">
      <c r="B526" s="56">
        <f t="shared" si="1"/>
        <v>72</v>
      </c>
      <c r="C526" s="15">
        <v>45930.0</v>
      </c>
      <c r="D526" s="29" t="s">
        <v>951</v>
      </c>
      <c r="E526" s="142"/>
      <c r="F526" s="138">
        <v>1500000.0</v>
      </c>
      <c r="G526" s="42"/>
    </row>
    <row r="527" ht="14.25" customHeight="1">
      <c r="B527" s="56">
        <f t="shared" si="1"/>
        <v>73</v>
      </c>
      <c r="C527" s="15">
        <v>45930.0</v>
      </c>
      <c r="D527" s="29" t="s">
        <v>935</v>
      </c>
      <c r="E527" s="142"/>
      <c r="F527" s="138">
        <v>3000000.0</v>
      </c>
      <c r="G527" s="43"/>
    </row>
    <row r="528" ht="14.25" customHeight="1">
      <c r="B528" s="56">
        <f t="shared" si="1"/>
        <v>74</v>
      </c>
      <c r="C528" s="15">
        <v>45930.0</v>
      </c>
      <c r="D528" s="29" t="s">
        <v>64</v>
      </c>
      <c r="E528" s="138">
        <v>50000.0</v>
      </c>
      <c r="F528" s="139"/>
      <c r="G528" s="42"/>
    </row>
    <row r="529" ht="14.25" customHeight="1">
      <c r="B529" s="56">
        <f t="shared" si="1"/>
        <v>75</v>
      </c>
      <c r="C529" s="15">
        <v>45930.0</v>
      </c>
      <c r="D529" s="29" t="s">
        <v>629</v>
      </c>
      <c r="E529" s="138">
        <v>4115000.0</v>
      </c>
      <c r="F529" s="139"/>
      <c r="G529" s="170" t="s">
        <v>46</v>
      </c>
    </row>
    <row r="530" ht="14.25" customHeight="1">
      <c r="B530" s="56">
        <f t="shared" si="1"/>
        <v>76</v>
      </c>
      <c r="C530" s="15">
        <v>45930.0</v>
      </c>
      <c r="D530" s="29" t="s">
        <v>114</v>
      </c>
      <c r="E530" s="138">
        <v>500000.0</v>
      </c>
      <c r="F530" s="139"/>
      <c r="G530" s="42"/>
    </row>
    <row r="531" ht="14.25" customHeight="1">
      <c r="B531" s="56">
        <f t="shared" si="1"/>
        <v>77</v>
      </c>
      <c r="C531" s="15">
        <v>45930.0</v>
      </c>
      <c r="D531" s="29" t="s">
        <v>434</v>
      </c>
      <c r="E531" s="142"/>
      <c r="F531" s="138">
        <v>30000.0</v>
      </c>
      <c r="G531" s="89"/>
    </row>
    <row r="532" ht="14.25" customHeight="1">
      <c r="B532" s="33"/>
      <c r="C532" s="33"/>
      <c r="D532" s="34" t="s">
        <v>291</v>
      </c>
      <c r="E532" s="35">
        <f t="shared" ref="E532:F532" si="2">SUM(E8:E531)</f>
        <v>230038463</v>
      </c>
      <c r="F532" s="35">
        <f t="shared" si="2"/>
        <v>213410128</v>
      </c>
    </row>
    <row r="533" ht="14.25" customHeight="1">
      <c r="B533" s="147"/>
      <c r="C533" s="127"/>
      <c r="D533" s="128" t="s">
        <v>952</v>
      </c>
      <c r="E533" s="129">
        <f>E6+E532-F532</f>
        <v>68521100.55</v>
      </c>
      <c r="F533" s="37"/>
    </row>
    <row r="534" ht="14.25" customHeight="1">
      <c r="E534" s="37"/>
      <c r="F534" s="37"/>
    </row>
    <row r="535" ht="14.25" customHeight="1">
      <c r="D535" s="36" t="s">
        <v>293</v>
      </c>
      <c r="E535" s="37">
        <f>E6</f>
        <v>51892765.55</v>
      </c>
      <c r="F535" s="37"/>
    </row>
    <row r="536" ht="14.25" customHeight="1">
      <c r="D536" s="36" t="s">
        <v>295</v>
      </c>
      <c r="E536" s="37">
        <f>E532</f>
        <v>230038463</v>
      </c>
      <c r="F536" s="2"/>
    </row>
    <row r="537" ht="14.25" customHeight="1">
      <c r="D537" s="36" t="s">
        <v>296</v>
      </c>
      <c r="E537" s="37">
        <f>F532</f>
        <v>213410128</v>
      </c>
      <c r="F537" s="2"/>
    </row>
    <row r="538" ht="14.25" customHeight="1">
      <c r="D538" s="1" t="s">
        <v>9</v>
      </c>
      <c r="E538" s="2">
        <f>Sum(E15,E17,E18,E34,E38,E52,E58,E68,E69,E77,E94,E102,E105,E109,E122,E123,E128,E129,E134,E155,E157,E164,E170,E172,E175,E177,E179,E180,E183,E187,E202,E209,E232,E234,E238,E248,E251,E265,E268,E277,E295,E304,E307,E310,E318,E320,E333,E346,E347,E352,E356,E377,E378,E382,E383,E384,E388,E412,E420,E425,E431,E432,E438,E452,E468,E469,E473,E475,E476,E480,E484,E485,E487,E511,E518,E519)</f>
        <v>58063323</v>
      </c>
      <c r="F538" s="99"/>
      <c r="G538" s="171"/>
    </row>
    <row r="539" ht="14.25" customHeight="1">
      <c r="D539" s="1" t="s">
        <v>46</v>
      </c>
      <c r="E539" s="2">
        <f>Sum(E118,E247,E335,E357,E440,E529)</f>
        <v>7703882</v>
      </c>
      <c r="F539" s="99"/>
      <c r="G539" s="171"/>
    </row>
    <row r="540" ht="14.25" customHeight="1">
      <c r="D540" s="39" t="s">
        <v>735</v>
      </c>
      <c r="E540" s="2">
        <f>Sum(E234,E130)</f>
        <v>25500077</v>
      </c>
      <c r="F540" s="99"/>
      <c r="G540" s="171"/>
    </row>
    <row r="541" ht="14.25" customHeight="1">
      <c r="D541" s="36" t="s">
        <v>60</v>
      </c>
      <c r="E541" s="2">
        <f>Sum(E16,E35,E184,E228,E299,E391,E489)</f>
        <v>1250000</v>
      </c>
      <c r="F541" s="99"/>
      <c r="G541" s="171"/>
    </row>
    <row r="542" ht="14.25" customHeight="1">
      <c r="D542" s="39" t="s">
        <v>161</v>
      </c>
      <c r="E542" s="2">
        <f>E161</f>
        <v>300000</v>
      </c>
      <c r="F542" s="99"/>
      <c r="G542" s="171"/>
    </row>
    <row r="543" ht="14.25" customHeight="1">
      <c r="D543" s="36" t="s">
        <v>194</v>
      </c>
      <c r="E543" s="2">
        <f>-Sum(F503,F504,F505,F506,F507)</f>
        <v>-12500000</v>
      </c>
      <c r="F543" s="2"/>
    </row>
    <row r="544" ht="14.25" customHeight="1">
      <c r="D544" s="39" t="s">
        <v>904</v>
      </c>
      <c r="E544" s="2">
        <f>-sum(F185,F291,F367,F457)</f>
        <v>-14225000</v>
      </c>
      <c r="F544" s="2"/>
    </row>
    <row r="545" ht="14.25" customHeight="1">
      <c r="D545" s="39" t="s">
        <v>289</v>
      </c>
      <c r="E545" s="2">
        <f>-sum(F368,F458,F459,F461)</f>
        <v>-1450000</v>
      </c>
      <c r="F545" s="2"/>
    </row>
    <row r="546" ht="14.25" customHeight="1">
      <c r="D546" s="36" t="s">
        <v>528</v>
      </c>
      <c r="E546" s="2">
        <f>E535+E536-E537</f>
        <v>68521100.55</v>
      </c>
      <c r="F546" s="2"/>
    </row>
    <row r="547" ht="14.25" customHeight="1">
      <c r="D547" s="1" t="s">
        <v>298</v>
      </c>
      <c r="E547" s="2">
        <f>E535+E536-E537-E538-E539-E540-E541-E542-E543-E544-E545</f>
        <v>3878818.55</v>
      </c>
      <c r="F547" s="2"/>
    </row>
    <row r="548" ht="14.25" customHeight="1">
      <c r="E548" s="2"/>
      <c r="F548" s="2"/>
    </row>
    <row r="549" ht="14.25" customHeight="1">
      <c r="E549" s="2"/>
      <c r="F549" s="2"/>
    </row>
    <row r="550" ht="14.25" customHeight="1">
      <c r="E550" s="2"/>
      <c r="F550" s="2"/>
    </row>
    <row r="551" ht="14.25" customHeight="1">
      <c r="E551" s="2"/>
      <c r="F551" s="2"/>
    </row>
    <row r="552" ht="14.25" customHeight="1">
      <c r="E552" s="2"/>
      <c r="F552" s="2"/>
    </row>
    <row r="553" ht="14.25" customHeight="1">
      <c r="E553" s="2"/>
      <c r="F553" s="2"/>
    </row>
    <row r="554" ht="14.25" customHeight="1">
      <c r="E554" s="2"/>
      <c r="F554" s="2"/>
    </row>
    <row r="555" ht="14.25" customHeight="1">
      <c r="E555" s="2"/>
      <c r="F555" s="2"/>
    </row>
    <row r="556" ht="14.25" customHeight="1">
      <c r="E556" s="2"/>
      <c r="F556" s="2"/>
    </row>
    <row r="557" ht="14.25" customHeight="1">
      <c r="E557" s="2"/>
      <c r="F557" s="2"/>
    </row>
    <row r="558" ht="14.25" customHeight="1">
      <c r="E558" s="2"/>
      <c r="F558" s="2"/>
    </row>
    <row r="559" ht="14.25" customHeight="1">
      <c r="E559" s="2"/>
      <c r="F559" s="2"/>
    </row>
    <row r="560" ht="14.25" customHeight="1">
      <c r="E560" s="2"/>
      <c r="F560" s="2"/>
    </row>
    <row r="561" ht="14.25" customHeight="1">
      <c r="E561" s="2"/>
      <c r="F561" s="2"/>
    </row>
    <row r="562" ht="14.25" customHeight="1">
      <c r="E562" s="2"/>
      <c r="F562" s="2"/>
    </row>
    <row r="563" ht="14.25" customHeight="1">
      <c r="E563" s="2"/>
      <c r="F563" s="2"/>
    </row>
    <row r="564" ht="14.25" customHeight="1">
      <c r="E564" s="2"/>
      <c r="F564" s="2"/>
    </row>
    <row r="565" ht="14.25" customHeight="1">
      <c r="E565" s="2"/>
      <c r="F565" s="2"/>
    </row>
    <row r="566" ht="14.25" customHeight="1">
      <c r="E566" s="2"/>
      <c r="F566" s="2"/>
    </row>
    <row r="567" ht="14.25" customHeight="1">
      <c r="E567" s="2"/>
      <c r="F567" s="2"/>
    </row>
    <row r="568" ht="14.25" customHeight="1">
      <c r="E568" s="2"/>
      <c r="F568" s="2"/>
    </row>
    <row r="569" ht="14.25" customHeight="1">
      <c r="E569" s="2"/>
      <c r="F569" s="2"/>
    </row>
    <row r="570" ht="14.25" customHeight="1">
      <c r="E570" s="2"/>
      <c r="F570" s="2"/>
    </row>
    <row r="571" ht="14.25" customHeight="1">
      <c r="E571" s="2"/>
      <c r="F571" s="2"/>
    </row>
    <row r="572" ht="14.25" customHeight="1">
      <c r="E572" s="2"/>
      <c r="F572" s="2"/>
    </row>
    <row r="573" ht="14.25" customHeight="1">
      <c r="E573" s="2"/>
      <c r="F573" s="2"/>
    </row>
    <row r="574" ht="14.25" customHeight="1">
      <c r="E574" s="2"/>
      <c r="F574" s="2"/>
    </row>
    <row r="575" ht="14.25" customHeight="1">
      <c r="E575" s="2"/>
      <c r="F575" s="2"/>
    </row>
    <row r="576" ht="14.25" customHeight="1">
      <c r="E576" s="2"/>
      <c r="F576" s="2"/>
    </row>
    <row r="577" ht="14.25" customHeight="1">
      <c r="E577" s="2"/>
      <c r="F577" s="2"/>
    </row>
    <row r="578" ht="14.25" customHeight="1">
      <c r="E578" s="2"/>
      <c r="F578" s="2"/>
    </row>
    <row r="579" ht="14.25" customHeight="1">
      <c r="E579" s="2"/>
      <c r="F579" s="2"/>
    </row>
    <row r="580" ht="14.25" customHeight="1">
      <c r="E580" s="2"/>
      <c r="F580" s="2"/>
    </row>
    <row r="581" ht="14.25" customHeight="1">
      <c r="E581" s="2"/>
      <c r="F581" s="2"/>
    </row>
    <row r="582" ht="14.25" customHeight="1">
      <c r="E582" s="2"/>
      <c r="F582" s="2"/>
    </row>
    <row r="583" ht="14.25" customHeight="1">
      <c r="E583" s="2"/>
      <c r="F583" s="2"/>
    </row>
    <row r="584" ht="14.25" customHeight="1">
      <c r="E584" s="2"/>
      <c r="F584" s="2"/>
    </row>
    <row r="585" ht="14.25" customHeight="1">
      <c r="E585" s="2"/>
      <c r="F585" s="2"/>
    </row>
    <row r="586" ht="14.25" customHeight="1">
      <c r="E586" s="2"/>
      <c r="F586" s="2"/>
    </row>
    <row r="587" ht="14.25" customHeight="1">
      <c r="E587" s="2"/>
      <c r="F587" s="2"/>
    </row>
    <row r="588" ht="14.25" customHeight="1">
      <c r="E588" s="2"/>
      <c r="F588" s="2"/>
    </row>
    <row r="589" ht="14.25" customHeight="1">
      <c r="E589" s="2"/>
      <c r="F589" s="2"/>
    </row>
    <row r="590" ht="14.25" customHeight="1">
      <c r="E590" s="2"/>
      <c r="F590" s="2"/>
    </row>
    <row r="591" ht="14.25" customHeight="1">
      <c r="E591" s="2"/>
      <c r="F591" s="2"/>
    </row>
    <row r="592" ht="14.25" customHeight="1">
      <c r="E592" s="2"/>
      <c r="F592" s="2"/>
    </row>
    <row r="593" ht="14.25" customHeight="1">
      <c r="E593" s="2"/>
      <c r="F593" s="2"/>
    </row>
    <row r="594" ht="14.25" customHeight="1">
      <c r="E594" s="2"/>
      <c r="F594" s="2"/>
    </row>
    <row r="595" ht="14.25" customHeight="1">
      <c r="E595" s="2"/>
      <c r="F595" s="2"/>
    </row>
    <row r="596" ht="14.25" customHeight="1">
      <c r="E596" s="2"/>
      <c r="F596" s="2"/>
    </row>
    <row r="597" ht="14.25" customHeight="1">
      <c r="E597" s="2"/>
      <c r="F597" s="2"/>
    </row>
    <row r="598" ht="14.25" customHeight="1">
      <c r="E598" s="2"/>
      <c r="F598" s="2"/>
    </row>
    <row r="599" ht="14.25" customHeight="1">
      <c r="E599" s="2"/>
      <c r="F599" s="2"/>
    </row>
    <row r="600" ht="14.25" customHeight="1">
      <c r="E600" s="2"/>
      <c r="F600" s="2"/>
    </row>
    <row r="601" ht="14.25" customHeight="1">
      <c r="E601" s="2"/>
      <c r="F601" s="2"/>
    </row>
    <row r="602" ht="14.25" customHeight="1">
      <c r="E602" s="2"/>
      <c r="F602" s="2"/>
    </row>
    <row r="603" ht="14.25" customHeight="1">
      <c r="E603" s="2"/>
      <c r="F603" s="2"/>
    </row>
    <row r="604" ht="14.25" customHeight="1">
      <c r="E604" s="2"/>
      <c r="F604" s="2"/>
    </row>
    <row r="605" ht="14.25" customHeight="1">
      <c r="E605" s="2"/>
      <c r="F605" s="2"/>
    </row>
    <row r="606" ht="14.25" customHeight="1">
      <c r="E606" s="2"/>
      <c r="F606" s="2"/>
    </row>
    <row r="607" ht="14.25" customHeight="1">
      <c r="E607" s="2"/>
      <c r="F607" s="2"/>
    </row>
    <row r="608" ht="14.25" customHeight="1">
      <c r="E608" s="2"/>
      <c r="F608" s="2"/>
    </row>
    <row r="609" ht="14.25" customHeight="1">
      <c r="E609" s="2"/>
      <c r="F609" s="2"/>
    </row>
    <row r="610" ht="14.25" customHeight="1">
      <c r="E610" s="2"/>
      <c r="F610" s="2"/>
    </row>
    <row r="611" ht="14.25" customHeight="1">
      <c r="E611" s="2"/>
      <c r="F611" s="2"/>
    </row>
    <row r="612" ht="14.25" customHeight="1">
      <c r="E612" s="2"/>
      <c r="F612" s="2"/>
    </row>
    <row r="613" ht="14.25" customHeight="1">
      <c r="E613" s="2"/>
      <c r="F613" s="2"/>
    </row>
    <row r="614" ht="14.25" customHeight="1">
      <c r="E614" s="2"/>
      <c r="F614" s="2"/>
    </row>
    <row r="615" ht="14.25" customHeight="1">
      <c r="E615" s="2"/>
      <c r="F615" s="2"/>
    </row>
    <row r="616" ht="14.25" customHeight="1">
      <c r="E616" s="2"/>
      <c r="F616" s="2"/>
    </row>
    <row r="617" ht="14.25" customHeight="1">
      <c r="E617" s="2"/>
      <c r="F617" s="2"/>
    </row>
    <row r="618" ht="14.25" customHeight="1">
      <c r="E618" s="2"/>
      <c r="F618" s="2"/>
    </row>
    <row r="619" ht="14.25" customHeight="1">
      <c r="E619" s="2"/>
      <c r="F619" s="2"/>
    </row>
    <row r="620" ht="14.25" customHeight="1">
      <c r="E620" s="2"/>
      <c r="F620" s="2"/>
    </row>
    <row r="621" ht="14.25" customHeight="1">
      <c r="E621" s="2"/>
      <c r="F621" s="2"/>
    </row>
    <row r="622" ht="14.25" customHeight="1">
      <c r="E622" s="2"/>
      <c r="F622" s="2"/>
    </row>
    <row r="623" ht="14.25" customHeight="1">
      <c r="E623" s="2"/>
      <c r="F623" s="2"/>
    </row>
    <row r="624" ht="14.25" customHeight="1">
      <c r="E624" s="2"/>
      <c r="F624" s="2"/>
    </row>
    <row r="625" ht="14.25" customHeight="1">
      <c r="E625" s="2"/>
      <c r="F625" s="2"/>
    </row>
    <row r="626" ht="14.25" customHeight="1">
      <c r="E626" s="2"/>
      <c r="F626" s="2"/>
    </row>
    <row r="627" ht="14.25" customHeight="1">
      <c r="E627" s="2"/>
      <c r="F627" s="2"/>
    </row>
    <row r="628" ht="14.25" customHeight="1">
      <c r="E628" s="2"/>
      <c r="F628" s="2"/>
    </row>
    <row r="629" ht="14.25" customHeight="1">
      <c r="E629" s="2"/>
      <c r="F629" s="2"/>
    </row>
    <row r="630" ht="14.25" customHeight="1">
      <c r="E630" s="2"/>
      <c r="F630" s="2"/>
    </row>
    <row r="631" ht="14.25" customHeight="1">
      <c r="E631" s="2"/>
      <c r="F631" s="2"/>
    </row>
    <row r="632" ht="14.25" customHeight="1">
      <c r="E632" s="2"/>
      <c r="F632" s="2"/>
    </row>
    <row r="633" ht="14.25" customHeight="1">
      <c r="E633" s="2"/>
      <c r="F633" s="2"/>
    </row>
    <row r="634" ht="14.25" customHeight="1">
      <c r="E634" s="2"/>
      <c r="F634" s="2"/>
    </row>
    <row r="635" ht="14.25" customHeight="1">
      <c r="E635" s="2"/>
      <c r="F635" s="2"/>
    </row>
    <row r="636" ht="14.25" customHeight="1">
      <c r="E636" s="2"/>
      <c r="F636" s="2"/>
    </row>
    <row r="637" ht="14.25" customHeight="1">
      <c r="E637" s="2"/>
      <c r="F637" s="2"/>
    </row>
    <row r="638" ht="14.25" customHeight="1">
      <c r="E638" s="2"/>
      <c r="F638" s="2"/>
    </row>
    <row r="639" ht="14.25" customHeight="1">
      <c r="E639" s="2"/>
      <c r="F639" s="2"/>
    </row>
    <row r="640" ht="14.25" customHeight="1">
      <c r="E640" s="2"/>
      <c r="F640" s="2"/>
    </row>
    <row r="641" ht="14.25" customHeight="1">
      <c r="E641" s="2"/>
      <c r="F641" s="2"/>
    </row>
    <row r="642" ht="14.25" customHeight="1">
      <c r="E642" s="2"/>
      <c r="F642" s="2"/>
    </row>
    <row r="643" ht="14.25" customHeight="1">
      <c r="E643" s="2"/>
      <c r="F643" s="2"/>
    </row>
    <row r="644" ht="14.25" customHeight="1">
      <c r="E644" s="2"/>
      <c r="F644" s="2"/>
    </row>
    <row r="645" ht="14.25" customHeight="1">
      <c r="E645" s="2"/>
      <c r="F645" s="2"/>
    </row>
    <row r="646" ht="14.25" customHeight="1">
      <c r="E646" s="2"/>
      <c r="F646" s="2"/>
    </row>
    <row r="647" ht="14.25" customHeight="1">
      <c r="E647" s="2"/>
      <c r="F647" s="2"/>
    </row>
    <row r="648" ht="14.25" customHeight="1">
      <c r="E648" s="2"/>
      <c r="F648" s="2"/>
    </row>
    <row r="649" ht="14.25" customHeight="1">
      <c r="E649" s="2"/>
      <c r="F649" s="2"/>
    </row>
    <row r="650" ht="14.25" customHeight="1">
      <c r="E650" s="2"/>
      <c r="F650" s="2"/>
    </row>
    <row r="651" ht="14.25" customHeight="1">
      <c r="E651" s="2"/>
      <c r="F651" s="2"/>
    </row>
    <row r="652" ht="14.25" customHeight="1">
      <c r="E652" s="2"/>
      <c r="F652" s="2"/>
    </row>
    <row r="653" ht="14.25" customHeight="1">
      <c r="E653" s="2"/>
      <c r="F653" s="2"/>
    </row>
    <row r="654" ht="14.25" customHeight="1">
      <c r="E654" s="2"/>
      <c r="F654" s="2"/>
    </row>
    <row r="655" ht="14.25" customHeight="1">
      <c r="E655" s="2"/>
      <c r="F655" s="2"/>
    </row>
    <row r="656" ht="14.25" customHeight="1">
      <c r="E656" s="2"/>
      <c r="F656" s="2"/>
    </row>
    <row r="657" ht="14.25" customHeight="1">
      <c r="E657" s="2"/>
      <c r="F657" s="2"/>
    </row>
    <row r="658" ht="14.25" customHeight="1">
      <c r="E658" s="2"/>
      <c r="F658" s="2"/>
    </row>
    <row r="659" ht="14.25" customHeight="1">
      <c r="E659" s="2"/>
      <c r="F659" s="2"/>
    </row>
    <row r="660" ht="14.25" customHeight="1">
      <c r="E660" s="2"/>
      <c r="F660" s="2"/>
    </row>
    <row r="661" ht="14.25" customHeight="1">
      <c r="E661" s="2"/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2025-02-01T11:02:40Z</dcterms:created>
  <dc:creator>lenovo</dc:creator>
</cp:coreProperties>
</file>